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Arquivos\Desktop\SEINFRA - Duas Estradas\PAVIMENTAÇÃO NOVA - CAIXA PMDE\GEO PB\"/>
    </mc:Choice>
  </mc:AlternateContent>
  <xr:revisionPtr revIDLastSave="0" documentId="13_ncr:1_{420AFA7B-3584-45B6-B1D3-9C83E8BB007A}" xr6:coauthVersionLast="46" xr6:coauthVersionMax="46" xr10:uidLastSave="{00000000-0000-0000-0000-000000000000}"/>
  <bookViews>
    <workbookView xWindow="-120" yWindow="-120" windowWidth="29040" windowHeight="15720" tabRatio="751" firstSheet="3" activeTab="3" xr2:uid="{00000000-000D-0000-FFFF-FFFF00000000}"/>
  </bookViews>
  <sheets>
    <sheet name="DRENAGEM PLUVIAL" sheetId="7" state="hidden" r:id="rId1"/>
    <sheet name="MEMORIA DE CALCULO" sheetId="2" state="hidden" r:id="rId2"/>
    <sheet name="COTAÇÃO PISO TATIL" sheetId="4" state="hidden" r:id="rId3"/>
    <sheet name="ORÇ" sheetId="1" r:id="rId4"/>
    <sheet name="CPU" sheetId="10" r:id="rId5"/>
    <sheet name="BDI" sheetId="5" r:id="rId6"/>
    <sheet name="ES" sheetId="15" r:id="rId7"/>
    <sheet name="PLE 1" sheetId="16" r:id="rId8"/>
    <sheet name="PLE 2" sheetId="17" r:id="rId9"/>
    <sheet name="PLE 3" sheetId="18" r:id="rId10"/>
    <sheet name="PLE 4" sheetId="19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</externalReferences>
  <definedNames>
    <definedName name="\C" localSheetId="6">[1]Reforma!#REF!</definedName>
    <definedName name="\C">[1]Reforma!#REF!</definedName>
    <definedName name="\D" localSheetId="6">[1]Reforma!#REF!</definedName>
    <definedName name="\D">[1]Reforma!#REF!</definedName>
    <definedName name="\G">[1]Reforma!#REF!</definedName>
    <definedName name="\I">[1]Reforma!#REF!</definedName>
    <definedName name="\l" localSheetId="6">#REF!</definedName>
    <definedName name="\l">#REF!</definedName>
    <definedName name="\M">[1]Reforma!#REF!</definedName>
    <definedName name="\P">[1]Reforma!#REF!</definedName>
    <definedName name="\R">[1]Reforma!#REF!</definedName>
    <definedName name="\s" localSheetId="6">#REF!</definedName>
    <definedName name="\s">#REF!</definedName>
    <definedName name="\t" localSheetId="6">#REF!</definedName>
    <definedName name="\t">#REF!</definedName>
    <definedName name="\Y" localSheetId="6">[1]Reforma!#REF!</definedName>
    <definedName name="\Y">[1]Reforma!#REF!</definedName>
    <definedName name="_" localSheetId="6">[1]Reforma!#REF!</definedName>
    <definedName name="_">[1]Reforma!#REF!</definedName>
    <definedName name="______________MDO1">[2]INSUMOS!$C$8</definedName>
    <definedName name="______________MDO2">[3]INSUMOS!$C$6</definedName>
    <definedName name="______________R" localSheetId="8">#REF!</definedName>
    <definedName name="______________R" localSheetId="10">#REF!</definedName>
    <definedName name="______________R">#REF!</definedName>
    <definedName name="_____________MDO1">[2]INSUMOS!$C$8</definedName>
    <definedName name="_____________MDO2">[3]INSUMOS!$C$6</definedName>
    <definedName name="_____________R" localSheetId="8">#REF!</definedName>
    <definedName name="_____________R" localSheetId="10">#REF!</definedName>
    <definedName name="_____________R">#REF!</definedName>
    <definedName name="____________MDO1">[2]INSUMOS!$C$8</definedName>
    <definedName name="____________MDO2">[3]INSUMOS!$C$6</definedName>
    <definedName name="____________R" localSheetId="6">#REF!</definedName>
    <definedName name="____________R" localSheetId="8">#REF!</definedName>
    <definedName name="____________R" localSheetId="10">#REF!</definedName>
    <definedName name="____________R">#REF!</definedName>
    <definedName name="___________MDO1">[2]INSUMOS!$C$8</definedName>
    <definedName name="___________MDO2">[3]INSUMOS!$C$6</definedName>
    <definedName name="___________R" localSheetId="6">#REF!</definedName>
    <definedName name="___________R" localSheetId="8">#REF!</definedName>
    <definedName name="___________R" localSheetId="10">#REF!</definedName>
    <definedName name="___________R">#REF!</definedName>
    <definedName name="___________rua1" localSheetId="8">#REF!</definedName>
    <definedName name="___________rua1" localSheetId="10">#REF!</definedName>
    <definedName name="___________rua1">#REF!</definedName>
    <definedName name="__________MDO1">[2]INSUMOS!$C$8</definedName>
    <definedName name="__________MDO2">[3]INSUMOS!$C$6</definedName>
    <definedName name="__________R" localSheetId="8">#REF!</definedName>
    <definedName name="__________R" localSheetId="10">#REF!</definedName>
    <definedName name="__________R">#REF!</definedName>
    <definedName name="__________rua1" localSheetId="8">#REF!</definedName>
    <definedName name="__________rua1" localSheetId="10">#REF!</definedName>
    <definedName name="__________rua1">#REF!</definedName>
    <definedName name="_________MDO1">[2]INSUMOS!$C$8</definedName>
    <definedName name="_________MDO2">[3]INSUMOS!$C$6</definedName>
    <definedName name="_________R" localSheetId="6">#REF!</definedName>
    <definedName name="_________R" localSheetId="8">#REF!</definedName>
    <definedName name="_________R" localSheetId="10">#REF!</definedName>
    <definedName name="_________R">#REF!</definedName>
    <definedName name="_________rua1" localSheetId="8">#REF!</definedName>
    <definedName name="_________rua1" localSheetId="10">#REF!</definedName>
    <definedName name="_________rua1">#REF!</definedName>
    <definedName name="________MDO1">[2]INSUMOS!$C$8</definedName>
    <definedName name="________MDO2">[3]INSUMOS!$C$6</definedName>
    <definedName name="________R" localSheetId="6">#REF!</definedName>
    <definedName name="________R" localSheetId="8">#REF!</definedName>
    <definedName name="________R" localSheetId="10">#REF!</definedName>
    <definedName name="________R">#REF!</definedName>
    <definedName name="________rua1" localSheetId="8">#REF!</definedName>
    <definedName name="________rua1" localSheetId="10">#REF!</definedName>
    <definedName name="________rua1">#REF!</definedName>
    <definedName name="_______MDO1">[2]INSUMOS!$C$8</definedName>
    <definedName name="_______MDO2">[3]INSUMOS!$C$6</definedName>
    <definedName name="_______R" localSheetId="6">#REF!</definedName>
    <definedName name="_______R" localSheetId="8">#REF!</definedName>
    <definedName name="_______R" localSheetId="10">#REF!</definedName>
    <definedName name="_______R">#REF!</definedName>
    <definedName name="_______rua1" localSheetId="8">#REF!</definedName>
    <definedName name="_______rua1" localSheetId="10">#REF!</definedName>
    <definedName name="_______rua1">#REF!</definedName>
    <definedName name="______MDO1">[2]INSUMOS!$C$8</definedName>
    <definedName name="______MDO2">[3]INSUMOS!$C$6</definedName>
    <definedName name="______R" localSheetId="6">#REF!</definedName>
    <definedName name="______R" localSheetId="7">#REF!</definedName>
    <definedName name="______R" localSheetId="8">#REF!</definedName>
    <definedName name="______R" localSheetId="9">#REF!</definedName>
    <definedName name="______R" localSheetId="10">#REF!</definedName>
    <definedName name="______R">#REF!</definedName>
    <definedName name="______rua1" localSheetId="8">#REF!</definedName>
    <definedName name="______rua1" localSheetId="10">#REF!</definedName>
    <definedName name="______rua1">#REF!</definedName>
    <definedName name="_____MDO1" localSheetId="6">[4]INSUMOS!$C$8</definedName>
    <definedName name="_____MDO1">[2]INSUMOS!$C$8</definedName>
    <definedName name="_____MDO2">[3]INSUMOS!$C$6</definedName>
    <definedName name="_____R" localSheetId="6">#REF!</definedName>
    <definedName name="_____R" localSheetId="7">#REF!</definedName>
    <definedName name="_____R" localSheetId="8">#REF!</definedName>
    <definedName name="_____R" localSheetId="9">#REF!</definedName>
    <definedName name="_____R" localSheetId="10">#REF!</definedName>
    <definedName name="_____R">#REF!</definedName>
    <definedName name="_____rua1" localSheetId="8">#REF!</definedName>
    <definedName name="_____rua1" localSheetId="10">#REF!</definedName>
    <definedName name="_____rua1">#REF!</definedName>
    <definedName name="____MDO1" localSheetId="6">[4]INSUMOS!$C$8</definedName>
    <definedName name="____MDO1">[2]INSUMOS!$C$8</definedName>
    <definedName name="____MDO2">[3]INSUMOS!$C$6</definedName>
    <definedName name="____R" localSheetId="6">#REF!</definedName>
    <definedName name="____R" localSheetId="7">#REF!</definedName>
    <definedName name="____R" localSheetId="8">#REF!</definedName>
    <definedName name="____R" localSheetId="9">#REF!</definedName>
    <definedName name="____R" localSheetId="10">#REF!</definedName>
    <definedName name="____R">#REF!</definedName>
    <definedName name="____rua1" localSheetId="8">#REF!</definedName>
    <definedName name="____rua1" localSheetId="10">#REF!</definedName>
    <definedName name="____rua1">#REF!</definedName>
    <definedName name="___ELE3" localSheetId="6">#REF!</definedName>
    <definedName name="___ELE3">#REF!</definedName>
    <definedName name="___MDO1" localSheetId="6">[4]INSUMOS!$C$8</definedName>
    <definedName name="___MDO1">[2]INSUMOS!$C$8</definedName>
    <definedName name="___MDO2">[3]INSUMOS!$C$6</definedName>
    <definedName name="___R" localSheetId="6">#REF!</definedName>
    <definedName name="___R" localSheetId="7">#REF!</definedName>
    <definedName name="___R" localSheetId="8">#REF!</definedName>
    <definedName name="___R" localSheetId="9">#REF!</definedName>
    <definedName name="___R" localSheetId="10">#REF!</definedName>
    <definedName name="___R">#REF!</definedName>
    <definedName name="___rua1" localSheetId="8">#REF!</definedName>
    <definedName name="___rua1" localSheetId="10">#REF!</definedName>
    <definedName name="___rua1">#REF!</definedName>
    <definedName name="___sub1" localSheetId="6">#REF!</definedName>
    <definedName name="___sub1">#REF!</definedName>
    <definedName name="___sub2" localSheetId="6">#REF!</definedName>
    <definedName name="___sub2">#REF!</definedName>
    <definedName name="___sub3">#REF!</definedName>
    <definedName name="___sub4">#REF!</definedName>
    <definedName name="___tot1">#REF!</definedName>
    <definedName name="___tot2">#REF!</definedName>
    <definedName name="___tot3">#REF!</definedName>
    <definedName name="___tot4">#REF!</definedName>
    <definedName name="___tot5">#REF!</definedName>
    <definedName name="___tot6">#REF!</definedName>
    <definedName name="___tot7">#REF!</definedName>
    <definedName name="___tot8">#REF!</definedName>
    <definedName name="__ELE1">#REF!</definedName>
    <definedName name="__ELE2">#REF!</definedName>
    <definedName name="__ELE3">#REF!</definedName>
    <definedName name="__MDO1" localSheetId="6">[4]INSUMOS!$C$8</definedName>
    <definedName name="__MDO1">[2]INSUMOS!$C$8</definedName>
    <definedName name="__MDO2">[3]INSUMOS!$C$6</definedName>
    <definedName name="__R" localSheetId="6">#REF!</definedName>
    <definedName name="__R" localSheetId="7">#REF!</definedName>
    <definedName name="__R" localSheetId="8">#REF!</definedName>
    <definedName name="__R" localSheetId="9">#REF!</definedName>
    <definedName name="__R" localSheetId="10">#REF!</definedName>
    <definedName name="__R">#REF!</definedName>
    <definedName name="__rua1" localSheetId="8">#REF!</definedName>
    <definedName name="__rua1" localSheetId="10">#REF!</definedName>
    <definedName name="__rua1">#REF!</definedName>
    <definedName name="__sub1" localSheetId="6">#REF!</definedName>
    <definedName name="__sub1">#REF!</definedName>
    <definedName name="__sub2" localSheetId="6">#REF!</definedName>
    <definedName name="__sub2">#REF!</definedName>
    <definedName name="__sub3">#REF!</definedName>
    <definedName name="__sub4">#REF!</definedName>
    <definedName name="__tot1">#REF!</definedName>
    <definedName name="__tot2">#REF!</definedName>
    <definedName name="__tot3">#REF!</definedName>
    <definedName name="__tot4">#REF!</definedName>
    <definedName name="__tot5">#REF!</definedName>
    <definedName name="__tot6">#REF!</definedName>
    <definedName name="__tot7">#REF!</definedName>
    <definedName name="__tot8">#REF!</definedName>
    <definedName name="__xlfn.BAHTTEXT" hidden="1">#NAME?</definedName>
    <definedName name="__xlnm.Print_Titles_2" localSheetId="6">#REF!</definedName>
    <definedName name="__xlnm.Print_Titles_2" localSheetId="7">#REF!</definedName>
    <definedName name="__xlnm.Print_Titles_2" localSheetId="8">#REF!</definedName>
    <definedName name="__xlnm.Print_Titles_2" localSheetId="9">#REF!</definedName>
    <definedName name="__xlnm.Print_Titles_2" localSheetId="10">#REF!</definedName>
    <definedName name="__xlnm.Print_Titles_2">#REF!</definedName>
    <definedName name="_01_09_96" localSheetId="6">#REF!</definedName>
    <definedName name="_01_09_96">#REF!</definedName>
    <definedName name="_6.3" localSheetId="6">[5]Memória!#REF!</definedName>
    <definedName name="_6.3" localSheetId="7">[5]Memória!#REF!</definedName>
    <definedName name="_6.3" localSheetId="8">[5]Memória!#REF!</definedName>
    <definedName name="_6.3" localSheetId="9">[5]Memória!#REF!</definedName>
    <definedName name="_6.3" localSheetId="10">[5]Memória!#REF!</definedName>
    <definedName name="_6.3">[5]Memória!#REF!</definedName>
    <definedName name="_A1" localSheetId="6">#REF!</definedName>
    <definedName name="_A1">#REF!</definedName>
    <definedName name="_C" localSheetId="6">[1]Reforma!#REF!</definedName>
    <definedName name="_C">[1]Reforma!#REF!</definedName>
    <definedName name="_C_1" localSheetId="6">[1]Reforma!#REF!</definedName>
    <definedName name="_C_1">[1]Reforma!#REF!</definedName>
    <definedName name="_cab1" localSheetId="6">#REF!</definedName>
    <definedName name="_cab1">#REF!</definedName>
    <definedName name="_COM010201" localSheetId="6">#REF!</definedName>
    <definedName name="_COM010201">#REF!</definedName>
    <definedName name="_COM010202" localSheetId="6">#REF!</definedName>
    <definedName name="_COM010202">#REF!</definedName>
    <definedName name="_COM010205">#REF!</definedName>
    <definedName name="_COM010206">#REF!</definedName>
    <definedName name="_COM010210">#REF!</definedName>
    <definedName name="_COM010301">#REF!</definedName>
    <definedName name="_COM010401">#REF!</definedName>
    <definedName name="_COM010402">#REF!</definedName>
    <definedName name="_COM010407">#REF!</definedName>
    <definedName name="_COM010413">#REF!</definedName>
    <definedName name="_COM010501">#REF!</definedName>
    <definedName name="_COM010503">#REF!</definedName>
    <definedName name="_COM010505">#REF!</definedName>
    <definedName name="_COM010509">#REF!</definedName>
    <definedName name="_COM010512">#REF!</definedName>
    <definedName name="_COM010518">#REF!</definedName>
    <definedName name="_COM010519">#REF!</definedName>
    <definedName name="_COM010521">#REF!</definedName>
    <definedName name="_COM010523">#REF!</definedName>
    <definedName name="_COM010532">#REF!</definedName>
    <definedName name="_COM010533">#REF!</definedName>
    <definedName name="_COM010536">#REF!</definedName>
    <definedName name="_COM010701">#REF!</definedName>
    <definedName name="_COM010703">#REF!</definedName>
    <definedName name="_COM010705">#REF!</definedName>
    <definedName name="_COM010708">#REF!</definedName>
    <definedName name="_COM010710">#REF!</definedName>
    <definedName name="_COM010712">#REF!</definedName>
    <definedName name="_COM010717">#REF!</definedName>
    <definedName name="_COM010718">#REF!</definedName>
    <definedName name="_COM020201">#REF!</definedName>
    <definedName name="_COM020205">#REF!</definedName>
    <definedName name="_COM020211">#REF!</definedName>
    <definedName name="_COM020217">#REF!</definedName>
    <definedName name="_COM030102">#REF!</definedName>
    <definedName name="_COM030201">#REF!</definedName>
    <definedName name="_COM030303">#REF!</definedName>
    <definedName name="_COM030317">#REF!</definedName>
    <definedName name="_COM040101">#REF!</definedName>
    <definedName name="_COM040202">#REF!</definedName>
    <definedName name="_COM050103">#REF!</definedName>
    <definedName name="_COM050207">#REF!</definedName>
    <definedName name="_COM060101">#REF!</definedName>
    <definedName name="_COM080101">#REF!</definedName>
    <definedName name="_COM080310">#REF!</definedName>
    <definedName name="_COM090101">#REF!</definedName>
    <definedName name="_COM100302">#REF!</definedName>
    <definedName name="_COM110101">#REF!</definedName>
    <definedName name="_COM110104">#REF!</definedName>
    <definedName name="_COM110107">#REF!</definedName>
    <definedName name="_COM120101">#REF!</definedName>
    <definedName name="_COM120105">#REF!</definedName>
    <definedName name="_COM120106">#REF!</definedName>
    <definedName name="_COM120107">#REF!</definedName>
    <definedName name="_COM120110">#REF!</definedName>
    <definedName name="_COM120150">#REF!</definedName>
    <definedName name="_COM130101">#REF!</definedName>
    <definedName name="_COM130103">#REF!</definedName>
    <definedName name="_COM130304">#REF!</definedName>
    <definedName name="_COM130401">#REF!</definedName>
    <definedName name="_COM140102">#REF!</definedName>
    <definedName name="_COM140109">#REF!</definedName>
    <definedName name="_COM140113">#REF!</definedName>
    <definedName name="_COM140122">#REF!</definedName>
    <definedName name="_COM140126">#REF!</definedName>
    <definedName name="_COM140129">#REF!</definedName>
    <definedName name="_COM140135">#REF!</definedName>
    <definedName name="_COM140143">#REF!</definedName>
    <definedName name="_COM140145">#REF!</definedName>
    <definedName name="_COM150130">#REF!</definedName>
    <definedName name="_COM170101">#REF!</definedName>
    <definedName name="_COM170102">#REF!</definedName>
    <definedName name="_COM170103">#REF!</definedName>
    <definedName name="_cron." hidden="1">#REF!</definedName>
    <definedName name="_D" localSheetId="6">[1]Reforma!#REF!</definedName>
    <definedName name="_D">[1]Reforma!#REF!</definedName>
    <definedName name="_D_1" localSheetId="6">[1]Reforma!#REF!</definedName>
    <definedName name="_D_1">[1]Reforma!#REF!</definedName>
    <definedName name="_ELE1" localSheetId="6">#REF!</definedName>
    <definedName name="_ELE1">#REF!</definedName>
    <definedName name="_ELE2" localSheetId="6">#REF!</definedName>
    <definedName name="_ELE2">#REF!</definedName>
    <definedName name="_ELE3" localSheetId="6">#REF!</definedName>
    <definedName name="_ELE3">#REF!</definedName>
    <definedName name="_FCCEMED_" localSheetId="6">[1]Reforma!#REF!</definedName>
    <definedName name="_FCCEMED_">[1]Reforma!#REF!</definedName>
    <definedName name="_Fill" localSheetId="6" hidden="1">#REF!</definedName>
    <definedName name="_Fill" hidden="1">#REF!</definedName>
    <definedName name="_xlnm._FilterDatabase" localSheetId="4" hidden="1">CPU!$A$1:$J$998</definedName>
    <definedName name="_xlnm._FilterDatabase" localSheetId="3" hidden="1">ORÇ!$A$2:$C$139</definedName>
    <definedName name="_G" localSheetId="6">[1]Reforma!#REF!</definedName>
    <definedName name="_G">[1]Reforma!#REF!</definedName>
    <definedName name="_G_1" localSheetId="6">[1]Reforma!#REF!</definedName>
    <definedName name="_G_1">[1]Reforma!#REF!</definedName>
    <definedName name="_GLB2" localSheetId="6">#REF!</definedName>
    <definedName name="_GLB2">#REF!</definedName>
    <definedName name="_GOTO_D1_" localSheetId="6">[1]Reforma!#REF!</definedName>
    <definedName name="_GOTO_D1_">[1]Reforma!#REF!</definedName>
    <definedName name="_GOTO_E1_" localSheetId="6">[1]Reforma!#REF!</definedName>
    <definedName name="_GOTO_E1_">[1]Reforma!#REF!</definedName>
    <definedName name="_GOTO_N1_" localSheetId="6">[1]Reforma!#REF!</definedName>
    <definedName name="_GOTO_N1_">[1]Reforma!#REF!</definedName>
    <definedName name="_HOME__">[1]Reforma!#REF!</definedName>
    <definedName name="_I">[1]Reforma!#REF!</definedName>
    <definedName name="_I_1">[1]Reforma!#REF!</definedName>
    <definedName name="_i3" localSheetId="6">#REF!</definedName>
    <definedName name="_i3">#REF!</definedName>
    <definedName name="_Key1" localSheetId="6" hidden="1">#REF!</definedName>
    <definedName name="_Key1" hidden="1">#REF!</definedName>
    <definedName name="_M" localSheetId="6">[1]Reforma!#REF!</definedName>
    <definedName name="_M">[1]Reforma!#REF!</definedName>
    <definedName name="_M_1" localSheetId="6">[1]Reforma!#REF!</definedName>
    <definedName name="_M_1">[1]Reforma!#REF!</definedName>
    <definedName name="_MAO010201" localSheetId="6">#REF!</definedName>
    <definedName name="_MAO010201">#REF!</definedName>
    <definedName name="_MAO010202" localSheetId="6">#REF!</definedName>
    <definedName name="_MAO010202">#REF!</definedName>
    <definedName name="_MAO010205" localSheetId="6">#REF!</definedName>
    <definedName name="_MAO010205">#REF!</definedName>
    <definedName name="_MAO010206">#REF!</definedName>
    <definedName name="_MAO010210">#REF!</definedName>
    <definedName name="_MAO010401">#REF!</definedName>
    <definedName name="_MAO010402">#REF!</definedName>
    <definedName name="_MAO010407">#REF!</definedName>
    <definedName name="_MAO010413">#REF!</definedName>
    <definedName name="_MAO010501">#REF!</definedName>
    <definedName name="_MAO010503">#REF!</definedName>
    <definedName name="_MAO010505">#REF!</definedName>
    <definedName name="_MAO010509">#REF!</definedName>
    <definedName name="_MAO010512">#REF!</definedName>
    <definedName name="_MAO010518">#REF!</definedName>
    <definedName name="_MAO010519">#REF!</definedName>
    <definedName name="_MAO010521">#REF!</definedName>
    <definedName name="_MAO010523">#REF!</definedName>
    <definedName name="_MAO010532">#REF!</definedName>
    <definedName name="_MAO010533">#REF!</definedName>
    <definedName name="_MAO010536">#REF!</definedName>
    <definedName name="_MAO010701">#REF!</definedName>
    <definedName name="_MAO010703">#REF!</definedName>
    <definedName name="_MAO010705">#REF!</definedName>
    <definedName name="_MAO010708">#REF!</definedName>
    <definedName name="_MAO010710">#REF!</definedName>
    <definedName name="_MAO010712">#REF!</definedName>
    <definedName name="_MAO010717">#REF!</definedName>
    <definedName name="_MAO020201">#REF!</definedName>
    <definedName name="_MAO020205">#REF!</definedName>
    <definedName name="_MAO020211">#REF!</definedName>
    <definedName name="_MAO020217">#REF!</definedName>
    <definedName name="_MAO030102">#REF!</definedName>
    <definedName name="_MAO030201">#REF!</definedName>
    <definedName name="_MAO030303">#REF!</definedName>
    <definedName name="_MAO030317">#REF!</definedName>
    <definedName name="_MAO040101">#REF!</definedName>
    <definedName name="_MAO040202">#REF!</definedName>
    <definedName name="_MAO050103">#REF!</definedName>
    <definedName name="_MAO050207">#REF!</definedName>
    <definedName name="_MAO060101">#REF!</definedName>
    <definedName name="_MAO080310">#REF!</definedName>
    <definedName name="_MAO090101">#REF!</definedName>
    <definedName name="_MAO110101">#REF!</definedName>
    <definedName name="_MAO110104">#REF!</definedName>
    <definedName name="_MAO110107">#REF!</definedName>
    <definedName name="_MAO120101">#REF!</definedName>
    <definedName name="_MAO120105">#REF!</definedName>
    <definedName name="_MAO120106">#REF!</definedName>
    <definedName name="_MAO120107">#REF!</definedName>
    <definedName name="_MAO120110">#REF!</definedName>
    <definedName name="_MAO120150">#REF!</definedName>
    <definedName name="_MAO130101">#REF!</definedName>
    <definedName name="_MAO130103">#REF!</definedName>
    <definedName name="_MAO130304">#REF!</definedName>
    <definedName name="_MAO130401">#REF!</definedName>
    <definedName name="_MAO140102">#REF!</definedName>
    <definedName name="_MAO140109">#REF!</definedName>
    <definedName name="_MAO140113">#REF!</definedName>
    <definedName name="_MAO140122">#REF!</definedName>
    <definedName name="_MAO140126">#REF!</definedName>
    <definedName name="_MAO140129">#REF!</definedName>
    <definedName name="_MAO140135">#REF!</definedName>
    <definedName name="_MAO140143">#REF!</definedName>
    <definedName name="_MAO140145">#REF!</definedName>
    <definedName name="_MAT010301">#REF!</definedName>
    <definedName name="_MAT010401">#REF!</definedName>
    <definedName name="_MAT010402">#REF!</definedName>
    <definedName name="_MAT010407">#REF!</definedName>
    <definedName name="_MAT010413">#REF!</definedName>
    <definedName name="_MAT010536">#REF!</definedName>
    <definedName name="_MAT010703">#REF!</definedName>
    <definedName name="_MAT010708">#REF!</definedName>
    <definedName name="_MAT010710">#REF!</definedName>
    <definedName name="_MAT010718">#REF!</definedName>
    <definedName name="_MAT020201">#REF!</definedName>
    <definedName name="_MAT020205">#REF!</definedName>
    <definedName name="_MAT020211">#REF!</definedName>
    <definedName name="_MAT030102">#REF!</definedName>
    <definedName name="_MAT030201">#REF!</definedName>
    <definedName name="_MAT030303">#REF!</definedName>
    <definedName name="_MAT030317">#REF!</definedName>
    <definedName name="_MAT040101">#REF!</definedName>
    <definedName name="_MAT040202">#REF!</definedName>
    <definedName name="_MAT050103">#REF!</definedName>
    <definedName name="_MAT050207">#REF!</definedName>
    <definedName name="_MAT060101">#REF!</definedName>
    <definedName name="_MAT080101">#REF!</definedName>
    <definedName name="_MAT080310">#REF!</definedName>
    <definedName name="_MAT090101">#REF!</definedName>
    <definedName name="_MAT100302">#REF!</definedName>
    <definedName name="_MAT110101">#REF!</definedName>
    <definedName name="_MAT110104">#REF!</definedName>
    <definedName name="_MAT110107">#REF!</definedName>
    <definedName name="_MAT120101">#REF!</definedName>
    <definedName name="_MAT120105">#REF!</definedName>
    <definedName name="_MAT120106">#REF!</definedName>
    <definedName name="_MAT120107">#REF!</definedName>
    <definedName name="_MAT120110">#REF!</definedName>
    <definedName name="_MAT120150">#REF!</definedName>
    <definedName name="_MAT130101">#REF!</definedName>
    <definedName name="_MAT130103">#REF!</definedName>
    <definedName name="_MAT130304">#REF!</definedName>
    <definedName name="_MAT130401">#REF!</definedName>
    <definedName name="_MAT140102">#REF!</definedName>
    <definedName name="_MAT140109">#REF!</definedName>
    <definedName name="_MAT140113">#REF!</definedName>
    <definedName name="_MAT140122">#REF!</definedName>
    <definedName name="_MAT140126">#REF!</definedName>
    <definedName name="_MAT140129">#REF!</definedName>
    <definedName name="_MAT140135">#REF!</definedName>
    <definedName name="_MAT140143">#REF!</definedName>
    <definedName name="_MAT140145">#REF!</definedName>
    <definedName name="_MAT150130">#REF!</definedName>
    <definedName name="_MAT170101">#REF!</definedName>
    <definedName name="_MAT170102">#REF!</definedName>
    <definedName name="_MAT170103">#REF!</definedName>
    <definedName name="_MatMult_A" hidden="1">#REF!</definedName>
    <definedName name="_MatMult_AxB" hidden="1">#REF!</definedName>
    <definedName name="_MatMult_B" hidden="1">#REF!</definedName>
    <definedName name="_MDO1" localSheetId="6">[6]INSUMOS!$C$8</definedName>
    <definedName name="_MDO1">[2]INSUMOS!$C$8</definedName>
    <definedName name="_MDO2" localSheetId="6">[6]INSUMOS!$C$9</definedName>
    <definedName name="_MDO2">[3]INSUMOS!$C$6</definedName>
    <definedName name="_Order1" hidden="1">255</definedName>
    <definedName name="_P" localSheetId="6">[1]Reforma!#REF!</definedName>
    <definedName name="_P">[1]Reforma!#REF!</definedName>
    <definedName name="_P_1" localSheetId="6">[1]Reforma!#REF!</definedName>
    <definedName name="_P_1">[1]Reforma!#REF!</definedName>
    <definedName name="_Parse_In" localSheetId="6" hidden="1">#REF!</definedName>
    <definedName name="_Parse_In" hidden="1">#REF!</definedName>
    <definedName name="_Parse_Out" localSheetId="6" hidden="1">#REF!</definedName>
    <definedName name="_Parse_Out" hidden="1">#REF!</definedName>
    <definedName name="_PL1" localSheetId="6">#REF!</definedName>
    <definedName name="_PL1">#REF!</definedName>
    <definedName name="_PPOS015Q_AGPQ_">#REF!</definedName>
    <definedName name="_PPOS015Q_AGPQ__6">#REF!</definedName>
    <definedName name="_PRE010201">#REF!</definedName>
    <definedName name="_PRE010202">#REF!</definedName>
    <definedName name="_PRE010205">#REF!</definedName>
    <definedName name="_PRE010206">#REF!</definedName>
    <definedName name="_PRE010210">#REF!</definedName>
    <definedName name="_PRE010301">#REF!</definedName>
    <definedName name="_PRE010401">#REF!</definedName>
    <definedName name="_PRE010402">#REF!</definedName>
    <definedName name="_PRE010407">#REF!</definedName>
    <definedName name="_PRE010413">#REF!</definedName>
    <definedName name="_PRE010501">#REF!</definedName>
    <definedName name="_PRE010503">#REF!</definedName>
    <definedName name="_PRE010505">#REF!</definedName>
    <definedName name="_PRE010509">#REF!</definedName>
    <definedName name="_PRE010512">#REF!</definedName>
    <definedName name="_PRE010518">#REF!</definedName>
    <definedName name="_PRE010519">#REF!</definedName>
    <definedName name="_PRE010521">#REF!</definedName>
    <definedName name="_PRE010523">#REF!</definedName>
    <definedName name="_PRE010532">#REF!</definedName>
    <definedName name="_PRE010533">#REF!</definedName>
    <definedName name="_PRE010536">#REF!</definedName>
    <definedName name="_PRE010701">#REF!</definedName>
    <definedName name="_PRE010703">#REF!</definedName>
    <definedName name="_PRE010705">#REF!</definedName>
    <definedName name="_PRE010708">#REF!</definedName>
    <definedName name="_PRE010710">#REF!</definedName>
    <definedName name="_PRE010712">#REF!</definedName>
    <definedName name="_PRE010717">#REF!</definedName>
    <definedName name="_PRE010718">#REF!</definedName>
    <definedName name="_PRE020201">#REF!</definedName>
    <definedName name="_PRE020205">#REF!</definedName>
    <definedName name="_PRE020211">#REF!</definedName>
    <definedName name="_PRE020217">#REF!</definedName>
    <definedName name="_PRE030102">#REF!</definedName>
    <definedName name="_PRE030201">#REF!</definedName>
    <definedName name="_PRE030303">#REF!</definedName>
    <definedName name="_PRE030317">#REF!</definedName>
    <definedName name="_PRE040101">#REF!</definedName>
    <definedName name="_PRE040202">#REF!</definedName>
    <definedName name="_PRE050103">#REF!</definedName>
    <definedName name="_PRE050207">#REF!</definedName>
    <definedName name="_PRE060101">#REF!</definedName>
    <definedName name="_PRE080101">#REF!</definedName>
    <definedName name="_PRE080310">#REF!</definedName>
    <definedName name="_PRE090101">#REF!</definedName>
    <definedName name="_PRE100302">#REF!</definedName>
    <definedName name="_PRE110101">#REF!</definedName>
    <definedName name="_PRE110104">#REF!</definedName>
    <definedName name="_PRE110107">#REF!</definedName>
    <definedName name="_PRE120101">#REF!</definedName>
    <definedName name="_PRE120105">#REF!</definedName>
    <definedName name="_PRE120106">#REF!</definedName>
    <definedName name="_PRE120107">#REF!</definedName>
    <definedName name="_PRE120110">#REF!</definedName>
    <definedName name="_PRE120150">#REF!</definedName>
    <definedName name="_PRE130101">#REF!</definedName>
    <definedName name="_PRE130103">#REF!</definedName>
    <definedName name="_PRE130304">#REF!</definedName>
    <definedName name="_PRE130401">#REF!</definedName>
    <definedName name="_PRE140102">#REF!</definedName>
    <definedName name="_PRE140109">#REF!</definedName>
    <definedName name="_PRE140113">#REF!</definedName>
    <definedName name="_PRE140122">#REF!</definedName>
    <definedName name="_PRE140126">#REF!</definedName>
    <definedName name="_PRE140129">#REF!</definedName>
    <definedName name="_PRE140135">#REF!</definedName>
    <definedName name="_PRE140143">#REF!</definedName>
    <definedName name="_PRE140145">#REF!</definedName>
    <definedName name="_PRE150130">#REF!</definedName>
    <definedName name="_PRE170101">#REF!</definedName>
    <definedName name="_PRE170102">#REF!</definedName>
    <definedName name="_PRE170103">#REF!</definedName>
    <definedName name="_QUA010201">#REF!</definedName>
    <definedName name="_QUA010202">#REF!</definedName>
    <definedName name="_QUA010205">#REF!</definedName>
    <definedName name="_QUA010206">#REF!</definedName>
    <definedName name="_QUA010210">#REF!</definedName>
    <definedName name="_QUA010301">#REF!</definedName>
    <definedName name="_QUA010401">#REF!</definedName>
    <definedName name="_QUA010402">#REF!</definedName>
    <definedName name="_QUA010407">#REF!</definedName>
    <definedName name="_QUA010413">#REF!</definedName>
    <definedName name="_QUA010501">#REF!</definedName>
    <definedName name="_QUA010503">#REF!</definedName>
    <definedName name="_QUA010505">#REF!</definedName>
    <definedName name="_QUA010509">#REF!</definedName>
    <definedName name="_QUA010512">#REF!</definedName>
    <definedName name="_QUA010518">#REF!</definedName>
    <definedName name="_QUA010519">#REF!</definedName>
    <definedName name="_QUA010521">#REF!</definedName>
    <definedName name="_QUA010523">#REF!</definedName>
    <definedName name="_QUA010532">#REF!</definedName>
    <definedName name="_QUA010533">#REF!</definedName>
    <definedName name="_QUA010536">#REF!</definedName>
    <definedName name="_QUA010701">#REF!</definedName>
    <definedName name="_QUA010703">#REF!</definedName>
    <definedName name="_QUA010705">#REF!</definedName>
    <definedName name="_QUA010708">#REF!</definedName>
    <definedName name="_QUA010710">#REF!</definedName>
    <definedName name="_QUA010712">#REF!</definedName>
    <definedName name="_QUA010717">#REF!</definedName>
    <definedName name="_QUA010718">#REF!</definedName>
    <definedName name="_QUA020201">#REF!</definedName>
    <definedName name="_QUA020205">#REF!</definedName>
    <definedName name="_QUA020211">#REF!</definedName>
    <definedName name="_QUA020217">#REF!</definedName>
    <definedName name="_QUA030102">#REF!</definedName>
    <definedName name="_QUA030201">#REF!</definedName>
    <definedName name="_QUA030303">#REF!</definedName>
    <definedName name="_QUA030317">#REF!</definedName>
    <definedName name="_QUA040101">#REF!</definedName>
    <definedName name="_QUA040202">#REF!</definedName>
    <definedName name="_QUA050103">#REF!</definedName>
    <definedName name="_QUA050207">#REF!</definedName>
    <definedName name="_QUA060101">#REF!</definedName>
    <definedName name="_QUA080101">#REF!</definedName>
    <definedName name="_QUA080310">#REF!</definedName>
    <definedName name="_QUA090101">#REF!</definedName>
    <definedName name="_QUA100302">#REF!</definedName>
    <definedName name="_QUA110101">#REF!</definedName>
    <definedName name="_QUA110104">#REF!</definedName>
    <definedName name="_QUA110107">#REF!</definedName>
    <definedName name="_QUA120101">#REF!</definedName>
    <definedName name="_QUA120105">#REF!</definedName>
    <definedName name="_QUA120106">#REF!</definedName>
    <definedName name="_QUA120107">#REF!</definedName>
    <definedName name="_QUA120110">#REF!</definedName>
    <definedName name="_QUA120150">#REF!</definedName>
    <definedName name="_QUA130101">#REF!</definedName>
    <definedName name="_QUA130103">#REF!</definedName>
    <definedName name="_QUA130304">#REF!</definedName>
    <definedName name="_QUA130401">#REF!</definedName>
    <definedName name="_QUA140102">#REF!</definedName>
    <definedName name="_QUA140109">#REF!</definedName>
    <definedName name="_QUA140113">#REF!</definedName>
    <definedName name="_QUA140122">#REF!</definedName>
    <definedName name="_QUA140126">#REF!</definedName>
    <definedName name="_QUA140129">#REF!</definedName>
    <definedName name="_QUA140135">#REF!</definedName>
    <definedName name="_QUA140143">#REF!</definedName>
    <definedName name="_QUA140145">#REF!</definedName>
    <definedName name="_QUA150130">#REF!</definedName>
    <definedName name="_QUA170101">#REF!</definedName>
    <definedName name="_QUA170102">#REF!</definedName>
    <definedName name="_QUA170103">#REF!</definedName>
    <definedName name="_R" localSheetId="6">#REF!</definedName>
    <definedName name="_R" localSheetId="7">#REF!</definedName>
    <definedName name="_R" localSheetId="8">#REF!</definedName>
    <definedName name="_R" localSheetId="9">#REF!</definedName>
    <definedName name="_R" localSheetId="10">#REF!</definedName>
    <definedName name="_R">#REF!</definedName>
    <definedName name="_R_1" localSheetId="6">[1]Reforma!#REF!</definedName>
    <definedName name="_R_1">[1]Reforma!#REF!</definedName>
    <definedName name="_REA1.N10_" localSheetId="6">[1]Reforma!#REF!</definedName>
    <definedName name="_REA1.N10_">[1]Reforma!#REF!</definedName>
    <definedName name="_REC11100" localSheetId="6">#REF!</definedName>
    <definedName name="_REC11100">#REF!</definedName>
    <definedName name="_REC11110" localSheetId="6">#REF!</definedName>
    <definedName name="_REC11110">#REF!</definedName>
    <definedName name="_REC11115" localSheetId="6">#REF!</definedName>
    <definedName name="_REC11115">#REF!</definedName>
    <definedName name="_REC11125">#REF!</definedName>
    <definedName name="_REC11130">#REF!</definedName>
    <definedName name="_REC11135">#REF!</definedName>
    <definedName name="_REC11145">#REF!</definedName>
    <definedName name="_REC11150">#REF!</definedName>
    <definedName name="_REC11165">#REF!</definedName>
    <definedName name="_REC11170">#REF!</definedName>
    <definedName name="_REC11180">#REF!</definedName>
    <definedName name="_REC11185">#REF!</definedName>
    <definedName name="_REC11220">#REF!</definedName>
    <definedName name="_REC12105">#REF!</definedName>
    <definedName name="_REC12555">#REF!</definedName>
    <definedName name="_REC12570">#REF!</definedName>
    <definedName name="_REC12575">#REF!</definedName>
    <definedName name="_REC12580">#REF!</definedName>
    <definedName name="_REC12600">#REF!</definedName>
    <definedName name="_REC12610">#REF!</definedName>
    <definedName name="_REC12630">#REF!</definedName>
    <definedName name="_REC12631">#REF!</definedName>
    <definedName name="_REC12640">#REF!</definedName>
    <definedName name="_REC12645">#REF!</definedName>
    <definedName name="_REC12665">#REF!</definedName>
    <definedName name="_REC12690">#REF!</definedName>
    <definedName name="_REC12700">#REF!</definedName>
    <definedName name="_REC12710">#REF!</definedName>
    <definedName name="_REC13111">#REF!</definedName>
    <definedName name="_REC13112">#REF!</definedName>
    <definedName name="_REC13121">#REF!</definedName>
    <definedName name="_REC13720">#REF!</definedName>
    <definedName name="_REC14100">#REF!</definedName>
    <definedName name="_REC14161">#REF!</definedName>
    <definedName name="_REC14195">#REF!</definedName>
    <definedName name="_REC14205">#REF!</definedName>
    <definedName name="_REC14260">#REF!</definedName>
    <definedName name="_REC14500">#REF!</definedName>
    <definedName name="_REC14515">#REF!</definedName>
    <definedName name="_REC14555">#REF!</definedName>
    <definedName name="_REC14565">#REF!</definedName>
    <definedName name="_REC15135">#REF!</definedName>
    <definedName name="_REC15140">#REF!</definedName>
    <definedName name="_REC15195">#REF!</definedName>
    <definedName name="_REC15225">#REF!</definedName>
    <definedName name="_REC15230">#REF!</definedName>
    <definedName name="_REC15515">#REF!</definedName>
    <definedName name="_REC15560">#REF!</definedName>
    <definedName name="_REC15565">#REF!</definedName>
    <definedName name="_REC15570">#REF!</definedName>
    <definedName name="_REC15575">#REF!</definedName>
    <definedName name="_REC15583">#REF!</definedName>
    <definedName name="_REC15590">#REF!</definedName>
    <definedName name="_REC15591">#REF!</definedName>
    <definedName name="_REC15610">#REF!</definedName>
    <definedName name="_REC15625">#REF!</definedName>
    <definedName name="_REC15635">#REF!</definedName>
    <definedName name="_REC15655">#REF!</definedName>
    <definedName name="_REC15665">#REF!</definedName>
    <definedName name="_REC16515">#REF!</definedName>
    <definedName name="_REC16535">#REF!</definedName>
    <definedName name="_REC17140">#REF!</definedName>
    <definedName name="_REC19500">#REF!</definedName>
    <definedName name="_REC19501">#REF!</definedName>
    <definedName name="_REC19502">#REF!</definedName>
    <definedName name="_REC19503">#REF!</definedName>
    <definedName name="_REC19504">#REF!</definedName>
    <definedName name="_REC19505">#REF!</definedName>
    <definedName name="_REC20100">#REF!</definedName>
    <definedName name="_REC20105">#REF!</definedName>
    <definedName name="_REC20110">#REF!</definedName>
    <definedName name="_REC20115">#REF!</definedName>
    <definedName name="_REC20130">#REF!</definedName>
    <definedName name="_REC20135">#REF!</definedName>
    <definedName name="_REC20140">#REF!</definedName>
    <definedName name="_REC20145">#REF!</definedName>
    <definedName name="_REC20150">#REF!</definedName>
    <definedName name="_REC20155">#REF!</definedName>
    <definedName name="_REC20175">#REF!</definedName>
    <definedName name="_REC20185">#REF!</definedName>
    <definedName name="_REC20190">#REF!</definedName>
    <definedName name="_REC20195">#REF!</definedName>
    <definedName name="_REC20210">#REF!</definedName>
    <definedName name="_Regression_Int">1</definedName>
    <definedName name="_RET1">[7]Regula!$J$36</definedName>
    <definedName name="_rua1" localSheetId="7">#REF!</definedName>
    <definedName name="_rua1" localSheetId="8">#REF!</definedName>
    <definedName name="_rua1" localSheetId="9">#REF!</definedName>
    <definedName name="_rua1" localSheetId="10">#REF!</definedName>
    <definedName name="_rua1">#REF!</definedName>
    <definedName name="_rx" localSheetId="7">#REF!</definedName>
    <definedName name="_rx" localSheetId="8">#REF!</definedName>
    <definedName name="_rx" localSheetId="9">#REF!</definedName>
    <definedName name="_rx" localSheetId="10">#REF!</definedName>
    <definedName name="_rx">#REF!</definedName>
    <definedName name="_Sort" localSheetId="6" hidden="1">#REF!</definedName>
    <definedName name="_Sort" hidden="1">#REF!</definedName>
    <definedName name="_sub1" localSheetId="6">#REF!</definedName>
    <definedName name="_sub1">#REF!</definedName>
    <definedName name="_sub2" localSheetId="6">#REF!</definedName>
    <definedName name="_sub2">#REF!</definedName>
    <definedName name="_sub3">#REF!</definedName>
    <definedName name="_sub4">#REF!</definedName>
    <definedName name="_svi2">#REF!</definedName>
    <definedName name="_tot1">#REF!</definedName>
    <definedName name="_tot2">#REF!</definedName>
    <definedName name="_tot3">#REF!</definedName>
    <definedName name="_tot4">#REF!</definedName>
    <definedName name="_tot5">#REF!</definedName>
    <definedName name="_tot6">#REF!</definedName>
    <definedName name="_tot7">#REF!</definedName>
    <definedName name="_tot8">#REF!</definedName>
    <definedName name="_TT102" localSheetId="6">'[8]Relatório-1ª med.'!#REF!</definedName>
    <definedName name="_TT102">'[8]Relatório-1ª med.'!#REF!</definedName>
    <definedName name="_TT107" localSheetId="6">'[8]Relatório-1ª med.'!#REF!</definedName>
    <definedName name="_TT107">'[8]Relatório-1ª med.'!#REF!</definedName>
    <definedName name="_TT121" localSheetId="6">'[8]Relatório-1ª med.'!#REF!</definedName>
    <definedName name="_TT121">'[8]Relatório-1ª med.'!#REF!</definedName>
    <definedName name="_TT123" localSheetId="6">'[8]Relatório-1ª med.'!#REF!</definedName>
    <definedName name="_TT123">'[8]Relatório-1ª med.'!#REF!</definedName>
    <definedName name="_TT19">'[8]Relatório-1ª med.'!#REF!</definedName>
    <definedName name="_TT20">'[8]Relatório-1ª med.'!#REF!</definedName>
    <definedName name="_TT21">'[8]Relatório-1ª med.'!#REF!</definedName>
    <definedName name="_TT22">'[8]Relatório-1ª med.'!#REF!</definedName>
    <definedName name="_TT26">'[8]Relatório-1ª med.'!#REF!</definedName>
    <definedName name="_TT27">'[8]Relatório-1ª med.'!#REF!</definedName>
    <definedName name="_TT28">'[8]Relatório-1ª med.'!#REF!</definedName>
    <definedName name="_TT30">'[8]Relatório-1ª med.'!#REF!</definedName>
    <definedName name="_TT31">'[8]Relatório-1ª med.'!#REF!</definedName>
    <definedName name="_TT32">'[8]Relatório-1ª med.'!#REF!</definedName>
    <definedName name="_TT33">'[8]Relatório-1ª med.'!#REF!</definedName>
    <definedName name="_TT34">'[8]Relatório-1ª med.'!#REF!</definedName>
    <definedName name="_TT36">'[8]Relatório-1ª med.'!#REF!</definedName>
    <definedName name="_TT37">'[8]Relatório-1ª med.'!#REF!</definedName>
    <definedName name="_TT38">'[8]Relatório-1ª med.'!#REF!</definedName>
    <definedName name="_TT39">'[8]Relatório-1ª med.'!#REF!</definedName>
    <definedName name="_TT40">'[8]Relatório-1ª med.'!#REF!</definedName>
    <definedName name="_TT5">'[8]Relatório-1ª med.'!#REF!</definedName>
    <definedName name="_TT52">'[8]Relatório-1ª med.'!#REF!</definedName>
    <definedName name="_TT53">'[8]Relatório-1ª med.'!#REF!</definedName>
    <definedName name="_TT54">'[8]Relatório-1ª med.'!#REF!</definedName>
    <definedName name="_TT55">'[8]Relatório-1ª med.'!#REF!</definedName>
    <definedName name="_TT6">'[8]Relatório-1ª med.'!#REF!</definedName>
    <definedName name="_TT60">'[8]Relatório-1ª med.'!#REF!</definedName>
    <definedName name="_TT61">'[8]Relatório-1ª med.'!#REF!</definedName>
    <definedName name="_TT69">'[8]Relatório-1ª med.'!#REF!</definedName>
    <definedName name="_TT7">'[8]Relatório-1ª med.'!#REF!</definedName>
    <definedName name="_TT70">'[8]Relatório-1ª med.'!#REF!</definedName>
    <definedName name="_TT71">'[8]Relatório-1ª med.'!#REF!</definedName>
    <definedName name="_TT74">'[8]Relatório-1ª med.'!#REF!</definedName>
    <definedName name="_TT75">'[8]Relatório-1ª med.'!#REF!</definedName>
    <definedName name="_TT76">'[8]Relatório-1ª med.'!#REF!</definedName>
    <definedName name="_TT77">'[8]Relatório-1ª med.'!#REF!</definedName>
    <definedName name="_TT78">'[8]Relatório-1ª med.'!#REF!</definedName>
    <definedName name="_TT79">'[8]Relatório-1ª med.'!#REF!</definedName>
    <definedName name="_TT94">'[8]Relatório-1ª med.'!#REF!</definedName>
    <definedName name="_TT95">'[8]Relatório-1ª med.'!#REF!</definedName>
    <definedName name="_TT97">'[8]Relatório-1ª med.'!#REF!</definedName>
    <definedName name="_UNI11100" localSheetId="6">#REF!</definedName>
    <definedName name="_UNI11100">#REF!</definedName>
    <definedName name="_UNI11110" localSheetId="6">#REF!</definedName>
    <definedName name="_UNI11110">#REF!</definedName>
    <definedName name="_UNI11115" localSheetId="6">#REF!</definedName>
    <definedName name="_UNI11115">#REF!</definedName>
    <definedName name="_UNI11125">#REF!</definedName>
    <definedName name="_UNI11130">#REF!</definedName>
    <definedName name="_UNI11135">#REF!</definedName>
    <definedName name="_UNI11145">#REF!</definedName>
    <definedName name="_UNI11150">#REF!</definedName>
    <definedName name="_UNI11165">#REF!</definedName>
    <definedName name="_UNI11170">#REF!</definedName>
    <definedName name="_UNI11180">#REF!</definedName>
    <definedName name="_UNI11185">#REF!</definedName>
    <definedName name="_UNI11220">#REF!</definedName>
    <definedName name="_UNI12105">#REF!</definedName>
    <definedName name="_UNI12555">#REF!</definedName>
    <definedName name="_UNI12570">#REF!</definedName>
    <definedName name="_UNI12575">#REF!</definedName>
    <definedName name="_UNI12580">#REF!</definedName>
    <definedName name="_UNI12600">#REF!</definedName>
    <definedName name="_UNI12610">#REF!</definedName>
    <definedName name="_UNI12630">#REF!</definedName>
    <definedName name="_UNI12631">#REF!</definedName>
    <definedName name="_UNI12640">#REF!</definedName>
    <definedName name="_UNI12645">#REF!</definedName>
    <definedName name="_UNI12665">#REF!</definedName>
    <definedName name="_UNI12690">#REF!</definedName>
    <definedName name="_UNI12700">#REF!</definedName>
    <definedName name="_UNI12710">#REF!</definedName>
    <definedName name="_UNI13111">#REF!</definedName>
    <definedName name="_UNI13112">#REF!</definedName>
    <definedName name="_UNI13121">#REF!</definedName>
    <definedName name="_UNI13720">#REF!</definedName>
    <definedName name="_UNI14100">#REF!</definedName>
    <definedName name="_UNI14161">#REF!</definedName>
    <definedName name="_UNI14195">#REF!</definedName>
    <definedName name="_UNI14205">#REF!</definedName>
    <definedName name="_UNI14260">#REF!</definedName>
    <definedName name="_UNI14500">#REF!</definedName>
    <definedName name="_UNI14515">#REF!</definedName>
    <definedName name="_UNI14555">#REF!</definedName>
    <definedName name="_UNI14565">#REF!</definedName>
    <definedName name="_UNI15135">#REF!</definedName>
    <definedName name="_UNI15140">#REF!</definedName>
    <definedName name="_UNI15195">#REF!</definedName>
    <definedName name="_UNI15225">#REF!</definedName>
    <definedName name="_UNI15230">#REF!</definedName>
    <definedName name="_UNI15515">#REF!</definedName>
    <definedName name="_UNI15560">#REF!</definedName>
    <definedName name="_UNI15565">#REF!</definedName>
    <definedName name="_UNI15570">#REF!</definedName>
    <definedName name="_UNI15575">#REF!</definedName>
    <definedName name="_UNI15583">#REF!</definedName>
    <definedName name="_UNI15590">#REF!</definedName>
    <definedName name="_UNI15591">#REF!</definedName>
    <definedName name="_UNI15610">#REF!</definedName>
    <definedName name="_UNI15625">#REF!</definedName>
    <definedName name="_UNI15635">#REF!</definedName>
    <definedName name="_UNI15655">#REF!</definedName>
    <definedName name="_UNI15665">#REF!</definedName>
    <definedName name="_UNI16515">#REF!</definedName>
    <definedName name="_UNI16535">#REF!</definedName>
    <definedName name="_UNI17140">#REF!</definedName>
    <definedName name="_UNI19500">#REF!</definedName>
    <definedName name="_UNI19501">#REF!</definedName>
    <definedName name="_UNI19502">#REF!</definedName>
    <definedName name="_UNI19503">#REF!</definedName>
    <definedName name="_UNI19504">#REF!</definedName>
    <definedName name="_UNI19505">#REF!</definedName>
    <definedName name="_UNI20100">#REF!</definedName>
    <definedName name="_UNI20105">#REF!</definedName>
    <definedName name="_UNI20110">#REF!</definedName>
    <definedName name="_UNI20115">#REF!</definedName>
    <definedName name="_UNI20130">#REF!</definedName>
    <definedName name="_UNI20135">#REF!</definedName>
    <definedName name="_UNI20140">#REF!</definedName>
    <definedName name="_UNI20145">#REF!</definedName>
    <definedName name="_UNI20150">#REF!</definedName>
    <definedName name="_UNI20155">#REF!</definedName>
    <definedName name="_UNI20175">#REF!</definedName>
    <definedName name="_UNI20185">#REF!</definedName>
    <definedName name="_UNI20190">#REF!</definedName>
    <definedName name="_UNI20195">#REF!</definedName>
    <definedName name="_UNI20210">#REF!</definedName>
    <definedName name="_VAL11100">#REF!</definedName>
    <definedName name="_VAL11110">#REF!</definedName>
    <definedName name="_VAL11115">#REF!</definedName>
    <definedName name="_VAL11125">#REF!</definedName>
    <definedName name="_VAL11130">#REF!</definedName>
    <definedName name="_VAL11135">#REF!</definedName>
    <definedName name="_VAL11145">#REF!</definedName>
    <definedName name="_VAL11150">#REF!</definedName>
    <definedName name="_VAL11165">#REF!</definedName>
    <definedName name="_VAL11170">#REF!</definedName>
    <definedName name="_VAL11180">#REF!</definedName>
    <definedName name="_VAL11185">#REF!</definedName>
    <definedName name="_VAL11220">#REF!</definedName>
    <definedName name="_VAL12105">#REF!</definedName>
    <definedName name="_VAL12555">#REF!</definedName>
    <definedName name="_VAL12570">#REF!</definedName>
    <definedName name="_VAL12575">#REF!</definedName>
    <definedName name="_VAL12580">#REF!</definedName>
    <definedName name="_VAL12600">#REF!</definedName>
    <definedName name="_VAL12610">#REF!</definedName>
    <definedName name="_VAL12630">#REF!</definedName>
    <definedName name="_VAL12631">#REF!</definedName>
    <definedName name="_VAL12640">#REF!</definedName>
    <definedName name="_VAL12645">#REF!</definedName>
    <definedName name="_VAL12665">#REF!</definedName>
    <definedName name="_VAL12690">#REF!</definedName>
    <definedName name="_VAL12700">#REF!</definedName>
    <definedName name="_VAL12710">#REF!</definedName>
    <definedName name="_VAL13111">#REF!</definedName>
    <definedName name="_VAL13112">#REF!</definedName>
    <definedName name="_VAL13121">#REF!</definedName>
    <definedName name="_VAL13720">#REF!</definedName>
    <definedName name="_VAL14100">#REF!</definedName>
    <definedName name="_VAL14161">#REF!</definedName>
    <definedName name="_VAL14195">#REF!</definedName>
    <definedName name="_VAL14205">#REF!</definedName>
    <definedName name="_VAL14260">#REF!</definedName>
    <definedName name="_VAL14500">#REF!</definedName>
    <definedName name="_VAL14515">#REF!</definedName>
    <definedName name="_VAL14555">#REF!</definedName>
    <definedName name="_VAL14565">#REF!</definedName>
    <definedName name="_VAL15135">#REF!</definedName>
    <definedName name="_VAL15140">#REF!</definedName>
    <definedName name="_VAL15195">#REF!</definedName>
    <definedName name="_VAL15225">#REF!</definedName>
    <definedName name="_VAL15230">#REF!</definedName>
    <definedName name="_VAL15515">#REF!</definedName>
    <definedName name="_VAL15560">#REF!</definedName>
    <definedName name="_VAL15565">#REF!</definedName>
    <definedName name="_VAL15570">#REF!</definedName>
    <definedName name="_VAL15575">#REF!</definedName>
    <definedName name="_VAL15583">#REF!</definedName>
    <definedName name="_VAL15590">#REF!</definedName>
    <definedName name="_VAL15591">#REF!</definedName>
    <definedName name="_VAL15610">#REF!</definedName>
    <definedName name="_VAL15625">#REF!</definedName>
    <definedName name="_VAL15635">#REF!</definedName>
    <definedName name="_VAL15655">#REF!</definedName>
    <definedName name="_VAL15665">#REF!</definedName>
    <definedName name="_VAL16515">#REF!</definedName>
    <definedName name="_VAL16535">#REF!</definedName>
    <definedName name="_VAL17140">#REF!</definedName>
    <definedName name="_VAL19500">#REF!</definedName>
    <definedName name="_VAL19501">#REF!</definedName>
    <definedName name="_VAL19502">#REF!</definedName>
    <definedName name="_VAL19503">#REF!</definedName>
    <definedName name="_VAL19504">#REF!</definedName>
    <definedName name="_VAL19505">#REF!</definedName>
    <definedName name="_VAL20100">#REF!</definedName>
    <definedName name="_VAL20105">#REF!</definedName>
    <definedName name="_VAL20110">#REF!</definedName>
    <definedName name="_VAL20115">#REF!</definedName>
    <definedName name="_VAL20130">#REF!</definedName>
    <definedName name="_VAL20135">#REF!</definedName>
    <definedName name="_VAL20140">#REF!</definedName>
    <definedName name="_VAL20145">#REF!</definedName>
    <definedName name="_VAL20150">#REF!</definedName>
    <definedName name="_VAL20155">#REF!</definedName>
    <definedName name="_VAL20175">#REF!</definedName>
    <definedName name="_VAL20185">#REF!</definedName>
    <definedName name="_VAL20190">#REF!</definedName>
    <definedName name="_VAL20195">#REF!</definedName>
    <definedName name="_VAL20210">#REF!</definedName>
    <definedName name="_WCS13_" localSheetId="6">[1]Reforma!#REF!</definedName>
    <definedName name="_WCS13_">[1]Reforma!#REF!</definedName>
    <definedName name="_WCS43_" localSheetId="6">[1]Reforma!#REF!</definedName>
    <definedName name="_WCS43_">[1]Reforma!#REF!</definedName>
    <definedName name="_WDCN1.S1_" localSheetId="6">[1]Reforma!#REF!</definedName>
    <definedName name="_WDCN1.S1_">[1]Reforma!#REF!</definedName>
    <definedName name="_WGZY_" localSheetId="6">#REF!</definedName>
    <definedName name="_WGZY_">#REF!</definedName>
    <definedName name="_WGZY__6" localSheetId="6">#REF!</definedName>
    <definedName name="_WGZY__6">#REF!</definedName>
    <definedName name="_WICE1_" localSheetId="6">[1]Reforma!#REF!</definedName>
    <definedName name="_WICE1_">[1]Reforma!#REF!</definedName>
    <definedName name="_WIRA1.A8_" localSheetId="6">[1]Reforma!#REF!</definedName>
    <definedName name="_WIRA1.A8_">[1]Reforma!#REF!</definedName>
    <definedName name="_Y" localSheetId="6">[1]Reforma!#REF!</definedName>
    <definedName name="_Y">[1]Reforma!#REF!</definedName>
    <definedName name="_Y_1" localSheetId="6">[1]Reforma!#REF!</definedName>
    <definedName name="_Y_1">[1]Reforma!#REF!</definedName>
    <definedName name="A" localSheetId="6">#REF!</definedName>
    <definedName name="A" localSheetId="7">#REF!</definedName>
    <definedName name="A" localSheetId="8">#REF!</definedName>
    <definedName name="A" localSheetId="9">#REF!</definedName>
    <definedName name="A" localSheetId="10">#REF!</definedName>
    <definedName name="A">#REF!</definedName>
    <definedName name="a1B16279" localSheetId="6">#REF!</definedName>
    <definedName name="a1B16279">#REF!</definedName>
    <definedName name="AA" localSheetId="6">#REF!</definedName>
    <definedName name="AA" localSheetId="7">#REF!</definedName>
    <definedName name="AA" localSheetId="8">#REF!</definedName>
    <definedName name="AA" localSheetId="9">#REF!</definedName>
    <definedName name="AA" localSheetId="10">#REF!</definedName>
    <definedName name="AA">[9]CUBACAO!#REF!</definedName>
    <definedName name="AAA" localSheetId="6">#REF!</definedName>
    <definedName name="AAA" localSheetId="7">#REF!</definedName>
    <definedName name="AAA" localSheetId="8">#REF!</definedName>
    <definedName name="AAA" localSheetId="9">#REF!</definedName>
    <definedName name="AAA" localSheetId="10">#REF!</definedName>
    <definedName name="AAA">[9]CUBACAO!#REF!</definedName>
    <definedName name="Ac" localSheetId="6">#REF!</definedName>
    <definedName name="Ac" localSheetId="7">#REF!</definedName>
    <definedName name="Ac" localSheetId="8">#REF!</definedName>
    <definedName name="Ac" localSheetId="9">#REF!</definedName>
    <definedName name="Ac" localSheetId="10">#REF!</definedName>
    <definedName name="Ac">#REF!</definedName>
    <definedName name="activatedados.form2" localSheetId="8">IF(ISNUMBER(#REF!),#REF!&amp;"-"&amp;INDEX([0]!Eventos,#REF!,2),"")</definedName>
    <definedName name="activatedados.form2" localSheetId="10">IF(ISNUMBER(#REF!),#REF!&amp;"-"&amp;INDEX([0]!Eventos,#REF!,2),"")</definedName>
    <definedName name="activatedados.form2">IF(ISNUMBER(#REF!),#REF!&amp;"-"&amp;INDEX(Eventos,#REF!,2),"")</definedName>
    <definedName name="AdPeri">#REF!</definedName>
    <definedName name="ALTA" localSheetId="6">'[10]PRO-08'!#REF!</definedName>
    <definedName name="ALTA">'[10]PRO-08'!#REF!</definedName>
    <definedName name="Alvenaria_vedação" localSheetId="6">#REF!</definedName>
    <definedName name="Alvenaria_vedação">#REF!</definedName>
    <definedName name="amarela" localSheetId="6">#REF!</definedName>
    <definedName name="amarela">#REF!</definedName>
    <definedName name="AMORLDMLENFK" localSheetId="6">[11]COMPOSIÇÃO!#REF!</definedName>
    <definedName name="AMORLDMLENFK">[11]COMPOSIÇÃO!#REF!</definedName>
    <definedName name="ANA" localSheetId="6">'[12]Refor Out. 2001 - BDI=20% Ajust'!#REF!</definedName>
    <definedName name="ANA">'[12]Refor Out. 2001 - BDI=20% Ajust'!#REF!</definedName>
    <definedName name="ANTIGA" localSheetId="6">#REF!</definedName>
    <definedName name="ANTIGA">#REF!</definedName>
    <definedName name="area_base">[7]Base!$U$40</definedName>
    <definedName name="_xlnm.Print_Area" localSheetId="5">BDI!$A$1:$N$25</definedName>
    <definedName name="_xlnm.Print_Area" localSheetId="2">'COTAÇÃO PISO TATIL'!$B$2:$F$7</definedName>
    <definedName name="_xlnm.Print_Area" localSheetId="0">'DRENAGEM PLUVIAL'!$B$2:$V$21</definedName>
    <definedName name="_xlnm.Print_Area" localSheetId="6">ES!$A$1:$F$43</definedName>
    <definedName name="_xlnm.Print_Area" localSheetId="1">'MEMORIA DE CALCULO'!$B$2:$F$166</definedName>
    <definedName name="_xlnm.Print_Area" localSheetId="3">ORÇ!$A$2:$I$126</definedName>
    <definedName name="_xlnm.Print_Area" localSheetId="7">'PLE 1'!$A$1:$AA$37</definedName>
    <definedName name="_xlnm.Print_Area" localSheetId="8">'PLE 2'!$A$1:$AA$40</definedName>
    <definedName name="_xlnm.Print_Area" localSheetId="9">'PLE 3'!$A$1:$BI$31</definedName>
    <definedName name="_xlnm.Print_Area" localSheetId="10">'PLE 4'!$A$1:$BI$38</definedName>
    <definedName name="_xlnm.Print_Area">#REF!</definedName>
    <definedName name="Área_impressão_IM" localSheetId="6">#REF!</definedName>
    <definedName name="Área_impressão_IM">#REF!</definedName>
    <definedName name="AreaTeste" localSheetId="6">#REF!</definedName>
    <definedName name="AreaTeste">#REF!</definedName>
    <definedName name="AreaTeste2">#REF!</definedName>
    <definedName name="areia">#REF!</definedName>
    <definedName name="Arial">#REF!</definedName>
    <definedName name="ASDFASDFAS" localSheetId="6">#REF!</definedName>
    <definedName name="ASDFASDFAS" localSheetId="7">#REF!</definedName>
    <definedName name="ASDFASDFAS" localSheetId="8">#REF!</definedName>
    <definedName name="ASDFASDFAS" localSheetId="9">#REF!</definedName>
    <definedName name="ASDFASDFAS" localSheetId="10">#REF!</definedName>
    <definedName name="ASDFASDFAS">#REF!</definedName>
    <definedName name="ASSEN_TUBO_EMISS">#REF!</definedName>
    <definedName name="ASSEN_TUBO_EMISS2">#REF!</definedName>
    <definedName name="ASSENT_EMISS3_S">#REF!</definedName>
    <definedName name="ASSENT_TUBO">#REF!</definedName>
    <definedName name="Aut_original" localSheetId="6">[13]PROJETO!#REF!</definedName>
    <definedName name="Aut_original">[13]PROJETO!#REF!</definedName>
    <definedName name="Aut_resumo" localSheetId="6">[14]RESUMO_AUT1!#REF!</definedName>
    <definedName name="Aut_resumo">[14]RESUMO_AUT1!#REF!</definedName>
    <definedName name="aux" localSheetId="6">#REF!</definedName>
    <definedName name="aux">#REF!</definedName>
    <definedName name="AuxHab" localSheetId="6">#REF!</definedName>
    <definedName name="AuxHab">#REF!</definedName>
    <definedName name="auxiliar" localSheetId="6">#REF!</definedName>
    <definedName name="auxiliar">#REF!</definedName>
    <definedName name="aZUEN" hidden="1">#REF!</definedName>
    <definedName name="azul">#REF!</definedName>
    <definedName name="AZULSINAL">#REF!</definedName>
    <definedName name="B">#REF!</definedName>
    <definedName name="bacia16">#REF!</definedName>
    <definedName name="Banco_dados_IM">#REF!</definedName>
    <definedName name="_xlnm.Database">#REF!</definedName>
    <definedName name="bau" hidden="1">#REF!</definedName>
    <definedName name="BB" localSheetId="0">[9]CUBACAO!#REF!</definedName>
    <definedName name="BB" localSheetId="6">#REF!</definedName>
    <definedName name="BB" localSheetId="7">#REF!</definedName>
    <definedName name="BB" localSheetId="8">#REF!</definedName>
    <definedName name="BB" localSheetId="9">#REF!</definedName>
    <definedName name="BB" localSheetId="10">#REF!</definedName>
    <definedName name="BB">[9]CUBACAO!#REF!</definedName>
    <definedName name="BBB" localSheetId="0">[9]CUBACAO!#REF!</definedName>
    <definedName name="BBB" localSheetId="6">#REF!</definedName>
    <definedName name="BBB" localSheetId="7">#REF!</definedName>
    <definedName name="BBB" localSheetId="8">#REF!</definedName>
    <definedName name="BBB" localSheetId="9">#REF!</definedName>
    <definedName name="BBB" localSheetId="10">#REF!</definedName>
    <definedName name="BBB">[9]CUBACAO!#REF!</definedName>
    <definedName name="BBBB" localSheetId="6">#N/A</definedName>
    <definedName name="BBBB">#N/A</definedName>
    <definedName name="BDI" localSheetId="0">#REF!</definedName>
    <definedName name="BDI" localSheetId="6">#REF!</definedName>
    <definedName name="BDI" localSheetId="7">#REF!</definedName>
    <definedName name="BDI" localSheetId="8">#REF!</definedName>
    <definedName name="BDI" localSheetId="9">#REF!</definedName>
    <definedName name="BDI" localSheetId="10">#REF!</definedName>
    <definedName name="BDI">#REF!</definedName>
    <definedName name="BDI." localSheetId="6">#REF!</definedName>
    <definedName name="BDI.">#REF!</definedName>
    <definedName name="BDIc" localSheetId="6">#REF!</definedName>
    <definedName name="BDIc" localSheetId="7">#REF!</definedName>
    <definedName name="BDIc" localSheetId="8">#REF!</definedName>
    <definedName name="BDIc" localSheetId="9">#REF!</definedName>
    <definedName name="BDIc" localSheetId="10">#REF!</definedName>
    <definedName name="BDIc">#REF!</definedName>
    <definedName name="BDIf" localSheetId="6">#REF!</definedName>
    <definedName name="BDIf" localSheetId="7">#REF!</definedName>
    <definedName name="BDIf" localSheetId="8">#REF!</definedName>
    <definedName name="BDIf" localSheetId="9">#REF!</definedName>
    <definedName name="BDIf" localSheetId="10">#REF!</definedName>
    <definedName name="BDIf">#REF!</definedName>
    <definedName name="BG">#REF!</definedName>
    <definedName name="BGU">#REF!</definedName>
    <definedName name="BL_ANC_EMISS3_S">#REF!</definedName>
    <definedName name="BL_ANCO_EMISS2">#REF!</definedName>
    <definedName name="BLOCO_ANCOR_EMISS">#REF!</definedName>
    <definedName name="Bomba_putzmeister">#REF!</definedName>
    <definedName name="BRIOPA">#REF!</definedName>
    <definedName name="buc3eta">#REF!</definedName>
    <definedName name="BuiltIn_AutoFilter___2">#REF!</definedName>
    <definedName name="BuiltIn_Print_Area">#REF!</definedName>
    <definedName name="BURRA">#REF!</definedName>
    <definedName name="BVEOLISA">#REF!</definedName>
    <definedName name="cab_cortes">#REF!</definedName>
    <definedName name="cab_dmt">#REF!</definedName>
    <definedName name="cab_limpeza">#REF!</definedName>
    <definedName name="cabmeio">#REF!</definedName>
    <definedName name="CAD_EMISS3_S">#REF!</definedName>
    <definedName name="CADASTRO">#REF!</definedName>
    <definedName name="CADASTRO_EMISS">#REF!</definedName>
    <definedName name="CADASTRO_EMISS2">#REF!</definedName>
    <definedName name="CADASTRO_REDE_COL">#REF!</definedName>
    <definedName name="CAIXAS">#REF!</definedName>
    <definedName name="CAIXAS_EMISS3_S">#REF!</definedName>
    <definedName name="CalculadoCPFin">SUMIF('[15]QCI 1'!$R$15:$R$17,"Calculado",'[15]QCI 1'!$AB$15:$AB$17)</definedName>
    <definedName name="CalculadoCPFisica">SUMIF('[15]QCI 1'!$R$15:$R$17,"Calculado",'[15]QCI 1'!$AC$15:$AC$17)</definedName>
    <definedName name="CalculadoInv">CalculadoRep+CalculadoCPFin+CalculadoCPFisica</definedName>
    <definedName name="CalculadoRep">SUMIF('[15]QCI 1'!$R$15:$R$17,"Calculado",'[15]QCI 1'!$AA$15:$AA$17)</definedName>
    <definedName name="Camada_brita">#REF!</definedName>
    <definedName name="Camada_impermeabilizadora">#REF!</definedName>
    <definedName name="CAMPANARIO" localSheetId="6">'[16]UTR 2'!#REF!</definedName>
    <definedName name="CAMPANARIO">'[16]UTR 2'!#REF!</definedName>
    <definedName name="CANETA" localSheetId="6">#REF!</definedName>
    <definedName name="CANETA">#REF!</definedName>
    <definedName name="CANTEIRO_DE_OBRAS">[17]CANT_OBRAS!$H$8</definedName>
    <definedName name="CANTEIRO_OBRAS" localSheetId="6">#REF!</definedName>
    <definedName name="CANTEIRO_OBRAS">#REF!</definedName>
    <definedName name="CBU" localSheetId="6">#REF!</definedName>
    <definedName name="CBU">#REF!</definedName>
    <definedName name="CBUII" localSheetId="6">#REF!</definedName>
    <definedName name="CBUII">#REF!</definedName>
    <definedName name="CBUQB">#REF!</definedName>
    <definedName name="CBUQc">#REF!</definedName>
    <definedName name="CC" localSheetId="6">#REF!</definedName>
    <definedName name="CC" localSheetId="7">#REF!</definedName>
    <definedName name="CC" localSheetId="8">#REF!</definedName>
    <definedName name="CC" localSheetId="9">#REF!</definedName>
    <definedName name="CC" localSheetId="10">#REF!</definedName>
    <definedName name="CC">[9]CUBACAO!#REF!</definedName>
    <definedName name="CCC" localSheetId="6">#REF!</definedName>
    <definedName name="CCC" localSheetId="7">#REF!</definedName>
    <definedName name="CCC" localSheetId="8">#REF!</definedName>
    <definedName name="CCC" localSheetId="9">#REF!</definedName>
    <definedName name="CCC" localSheetId="10">#REF!</definedName>
    <definedName name="CCC">[9]CUBACAO!#REF!</definedName>
    <definedName name="CélulaInicioPlanilha">#REF!</definedName>
    <definedName name="CélulaResumo">#REF!</definedName>
    <definedName name="CEU" hidden="1">#REF!</definedName>
    <definedName name="Chapisco">#REF!</definedName>
    <definedName name="cimento">#REF!</definedName>
    <definedName name="Cmat">#REF!</definedName>
    <definedName name="Cmo">#REF!</definedName>
    <definedName name="Cobertura">#REF!</definedName>
    <definedName name="Cobertura_canal">#REF!</definedName>
    <definedName name="Código">#REF!</definedName>
    <definedName name="Código.">#REF!</definedName>
    <definedName name="COEF_LINEAR">#REF!</definedName>
    <definedName name="Comparativo">#REF!</definedName>
    <definedName name="cOMPOSIÇaO" hidden="1">#REF!</definedName>
    <definedName name="Composição">[2]INSUMOS!$C$8</definedName>
    <definedName name="composições">#REF!</definedName>
    <definedName name="CONT_CANTEIRO">#REF!</definedName>
    <definedName name="corte">#REF!</definedName>
    <definedName name="COTAS">#REF!</definedName>
    <definedName name="_xlnm.Criteria">#REF!</definedName>
    <definedName name="Cron" hidden="1">#REF!</definedName>
    <definedName name="cron." hidden="1">#REF!</definedName>
    <definedName name="crono">#REF!</definedName>
    <definedName name="Cronograma" localSheetId="8">#REF!</definedName>
    <definedName name="Cronograma" localSheetId="10">#REF!</definedName>
    <definedName name="Cronograma">#REF!</definedName>
    <definedName name="Cronograma.LinhaPadrão" localSheetId="8">#REF!</definedName>
    <definedName name="Cronograma.LinhaPadrão" localSheetId="10">#REF!</definedName>
    <definedName name="Cronograma.LinhaPadrão">#REF!</definedName>
    <definedName name="Cronograma.MesesQuadro" localSheetId="8">COUNTA(OFFSET('PLE 2'!Cronograma,0,0,,1))*4</definedName>
    <definedName name="Cronograma.MesesQuadro" localSheetId="10">COUNTA(OFFSET('PLE 4'!Cronograma,0,0,,1))*4</definedName>
    <definedName name="Cronograma.MesesQuadro">COUNTA(OFFSET(Cronograma,0,0,,1))*4</definedName>
    <definedName name="Cronograma.NumPeríodos" localSheetId="8">MAX('PLE 2'!Cronograma.Períodos)</definedName>
    <definedName name="Cronograma.NumPeríodos" localSheetId="10">MAX('PLE 4'!Cronograma.Períodos)</definedName>
    <definedName name="Cronograma.NumPeríodos">MAX(Cronograma.Períodos)</definedName>
    <definedName name="Cronograma.Padrão" localSheetId="8">#REF!</definedName>
    <definedName name="Cronograma.Padrão" localSheetId="10">#REF!</definedName>
    <definedName name="Cronograma.Padrão">#REF!</definedName>
    <definedName name="Cronograma.Períodos" localSheetId="8">OFFSET(#REF!,1,0):OFFSET(#REF!,-1,0)</definedName>
    <definedName name="Cronograma.Períodos" localSheetId="10">OFFSET(#REF!,1,0):OFFSET(#REF!,-1,0)</definedName>
    <definedName name="Cronograma.Períodos">OFFSET(#REF!,1,0):OFFSET(#REF!,-1,0)</definedName>
    <definedName name="Cronograma.Períodos.LinhaPadrão" localSheetId="8">#REF!</definedName>
    <definedName name="Cronograma.Períodos.LinhaPadrão" localSheetId="10">#REF!</definedName>
    <definedName name="Cronograma.Períodos.LinhaPadrão">#REF!</definedName>
    <definedName name="CronoPrev">OFFSET([18]CronoPrev!$B$13,1,0):OFFSET([18]CronoPrev!$G$26,-1,0)</definedName>
    <definedName name="CustoReal">#REF!</definedName>
    <definedName name="cUSTOS">#REF!</definedName>
    <definedName name="D">#REF!</definedName>
    <definedName name="dadinho">#REF!</definedName>
    <definedName name="DADOS">#REF!</definedName>
    <definedName name="DADOS1">#REF!</definedName>
    <definedName name="danil">#REF!</definedName>
    <definedName name="Data">#REF!</definedName>
    <definedName name="Data_Final">#REF!</definedName>
    <definedName name="Data_Início">#REF!</definedName>
    <definedName name="DD" localSheetId="6">#REF!</definedName>
    <definedName name="DD" localSheetId="7">#REF!</definedName>
    <definedName name="DD" localSheetId="8">#REF!</definedName>
    <definedName name="DD" localSheetId="9">#REF!</definedName>
    <definedName name="DD" localSheetId="10">#REF!</definedName>
    <definedName name="DD">[9]CUBACAO!#REF!</definedName>
    <definedName name="DDD" localSheetId="6">#REF!</definedName>
    <definedName name="DDD" localSheetId="7">#REF!</definedName>
    <definedName name="DDD" localSheetId="8">#REF!</definedName>
    <definedName name="DDD" localSheetId="9">#REF!</definedName>
    <definedName name="DDD" localSheetId="10">#REF!</definedName>
    <definedName name="DDD">[9]CUBACAO!#REF!</definedName>
    <definedName name="deactivatedados.form1" localSheetId="8">IF(#REF!="","",VALUE(LEFT(#REF!,(FIND("-",#REF!,1))-1)))</definedName>
    <definedName name="deactivatedados.form1" localSheetId="10">IF(#REF!="","",VALUE(LEFT(#REF!,(FIND("-",#REF!,1))-1)))</definedName>
    <definedName name="deactivatedados.form1">IF(#REF!="","",VALUE(LEFT(#REF!,(FIND("-",#REF!,1))-1)))</definedName>
    <definedName name="densidade_cap">#REF!</definedName>
    <definedName name="DES">#REF!</definedName>
    <definedName name="DESAP">#REF!</definedName>
    <definedName name="DESAPROPRIAÇÃO">'[17]AQU TERRENO-'!$H$9</definedName>
    <definedName name="Detalhamento" localSheetId="8">OFFSET(#REF!,1,0):OFFSET(#REF!,-1,0)</definedName>
    <definedName name="Detalhamento" localSheetId="10">OFFSET(#REF!,1,0):OFFSET(#REF!,-1,0)</definedName>
    <definedName name="Detalhamento">OFFSET(#REF!,1,0):OFFSET(#REF!,-1,0)</definedName>
    <definedName name="Detalhamento.Filtro" localSheetId="8">#REF!</definedName>
    <definedName name="Detalhamento.Filtro" localSheetId="10">#REF!</definedName>
    <definedName name="Detalhamento.Filtro">#REF!</definedName>
    <definedName name="Detalhamento.Imprimir" localSheetId="8">#REF!:OFFSET(#REF!,0,MAX(TRUNC('PLE 2'!numFrentes/6,0)+IF(MOD('PLE 2'!numFrentes,6)&lt;&gt;0,1,0),1)*6)</definedName>
    <definedName name="Detalhamento.Imprimir" localSheetId="10">#REF!:OFFSET(#REF!,0,MAX(TRUNC('PLE 4'!numFrentes/6,0)+IF(MOD('PLE 4'!numFrentes,6)&lt;&gt;0,1,0),1)*6)</definedName>
    <definedName name="Detalhamento.Imprimir">#REF!:OFFSET(#REF!,0,MAX(TRUNC(numFrentes/6,0)+IF(MOD(numFrentes,6)&lt;&gt;0,1,0),1)*6)</definedName>
    <definedName name="Detalhamento.LinhaPadrão" localSheetId="8">#REF!</definedName>
    <definedName name="Detalhamento.LinhaPadrão" localSheetId="10">#REF!</definedName>
    <definedName name="Detalhamento.LinhaPadrão">#REF!</definedName>
    <definedName name="Detalhamento.OpçãoServiços" localSheetId="8">#REF!</definedName>
    <definedName name="Detalhamento.OpçãoServiços" localSheetId="10">#REF!</definedName>
    <definedName name="Detalhamento.OpçãoServiços">#REF!</definedName>
    <definedName name="Detalhamento.OpçõesExibição" localSheetId="8">#REF!</definedName>
    <definedName name="Detalhamento.OpçõesExibição" localSheetId="10">#REF!</definedName>
    <definedName name="Detalhamento.OpçõesExibição">#REF!</definedName>
    <definedName name="Detalhamento.OpçõesServiços" localSheetId="8">#REF!</definedName>
    <definedName name="Detalhamento.OpçõesServiços" localSheetId="10">#REF!</definedName>
    <definedName name="Detalhamento.OpçõesServiços">#REF!</definedName>
    <definedName name="Df" localSheetId="6">#REF!</definedName>
    <definedName name="Df" localSheetId="7">#REF!</definedName>
    <definedName name="Df" localSheetId="8">#REF!</definedName>
    <definedName name="Df" localSheetId="9">#REF!</definedName>
    <definedName name="Df" localSheetId="10">#REF!</definedName>
    <definedName name="Df">#REF!</definedName>
    <definedName name="DGA" localSheetId="6">'[10]PRO-08'!#REF!</definedName>
    <definedName name="DGA">'[10]PRO-08'!#REF!</definedName>
    <definedName name="Dissídio" localSheetId="6">#REF!</definedName>
    <definedName name="Dissídio">#REF!</definedName>
    <definedName name="DJ" localSheetId="6">#REF!</definedName>
    <definedName name="DJ">#REF!</definedName>
    <definedName name="DMT">'[19]C.U'!$D$1651,'[19]C.U'!$D$1155</definedName>
    <definedName name="DMT_0_50" localSheetId="6">#REF!</definedName>
    <definedName name="DMT_0_50">#REF!</definedName>
    <definedName name="DMT_1000" localSheetId="6">#REF!</definedName>
    <definedName name="DMT_1000">#REF!</definedName>
    <definedName name="DMT_200" localSheetId="6">#REF!</definedName>
    <definedName name="DMT_200">#REF!</definedName>
    <definedName name="DMT_200_400">#REF!</definedName>
    <definedName name="DMT_400">#REF!</definedName>
    <definedName name="DMT_400_600">#REF!</definedName>
    <definedName name="DMT_50">#REF!</definedName>
    <definedName name="DMT_50_200">#REF!</definedName>
    <definedName name="DMT_600">#REF!</definedName>
    <definedName name="DMT_800">#REF!</definedName>
    <definedName name="drena">#REF!</definedName>
    <definedName name="DRGTU">#REF!</definedName>
    <definedName name="DU">#REF!</definedName>
    <definedName name="dx">'[20]ENTRADA DE DADOS'!$F$5</definedName>
    <definedName name="dxi">'[20]ENTRADA DE DADOS'!$I$5</definedName>
    <definedName name="DY">'[21]ENTRADA DE DADOS'!$F$5</definedName>
    <definedName name="E" localSheetId="6">#REF!</definedName>
    <definedName name="E" localSheetId="7">#REF!</definedName>
    <definedName name="E" localSheetId="8">#REF!</definedName>
    <definedName name="E" localSheetId="9">#REF!</definedName>
    <definedName name="E" localSheetId="10">#REF!</definedName>
    <definedName name="E">#REF!</definedName>
    <definedName name="ECJ" localSheetId="6">#REF!</definedName>
    <definedName name="ECJ">#REF!</definedName>
    <definedName name="EE" localSheetId="6">#REF!</definedName>
    <definedName name="EE" localSheetId="7">#REF!</definedName>
    <definedName name="EE" localSheetId="8">#REF!</definedName>
    <definedName name="EE" localSheetId="9">#REF!</definedName>
    <definedName name="EE" localSheetId="10">#REF!</definedName>
    <definedName name="EE">[9]CUBACAO!#REF!</definedName>
    <definedName name="EE1_MAT" localSheetId="6">'[22]B - Captação_Elevação 1a Etapa '!#REF!</definedName>
    <definedName name="EE1_MAT">'[22]B - Captação_Elevação 1a Etapa '!#REF!</definedName>
    <definedName name="EE1_MATERIAIS">'[17]ESTA ELEVATÓRIA_'!$H$106</definedName>
    <definedName name="EE1_SERV" localSheetId="6">'[22]B - Captação_Elevação 1a Etapa '!#REF!</definedName>
    <definedName name="EE1_SERV">'[22]B - Captação_Elevação 1a Etapa '!#REF!</definedName>
    <definedName name="EE1_SERVIÇOS">'[17]ESTA ELEVATÓRIA_'!$H$9</definedName>
    <definedName name="EE2_MAT" localSheetId="6">'[22]B - Captação_Elevação 1a Etapa '!#REF!</definedName>
    <definedName name="EE2_MAT">'[22]B - Captação_Elevação 1a Etapa '!#REF!</definedName>
    <definedName name="EE2_MATERIAIS">'[17]ESTA ELEVATÓRIA_'!$H$244</definedName>
    <definedName name="EE2_SERV" localSheetId="6">'[22]B - Captação_Elevação 1a Etapa '!#REF!</definedName>
    <definedName name="EE2_SERV">'[22]B - Captação_Elevação 1a Etapa '!#REF!</definedName>
    <definedName name="EE2_SERVIÇOS">'[17]ESTA ELEVATÓRIA_'!$H$143</definedName>
    <definedName name="EE3_MAT" localSheetId="6">'[22]B - Captação_Elevação 1a Etapa '!#REF!</definedName>
    <definedName name="EE3_MAT">'[22]B - Captação_Elevação 1a Etapa '!#REF!</definedName>
    <definedName name="EE3_SERV" localSheetId="6">'[22]B - Captação_Elevação 1a Etapa '!#REF!</definedName>
    <definedName name="EE3_SERV">'[22]B - Captação_Elevação 1a Etapa '!#REF!</definedName>
    <definedName name="EEE" localSheetId="6">#REF!</definedName>
    <definedName name="EEE" localSheetId="7">#REF!</definedName>
    <definedName name="EEE" localSheetId="8">#REF!</definedName>
    <definedName name="EEE" localSheetId="9">#REF!</definedName>
    <definedName name="EEE" localSheetId="10">#REF!</definedName>
    <definedName name="EEE">[9]CUBACAO!#REF!</definedName>
    <definedName name="EEEEE" localSheetId="6">[1]Reforma!#REF!</definedName>
    <definedName name="EEEEE">[1]Reforma!#REF!</definedName>
    <definedName name="EJ" localSheetId="6">#REF!</definedName>
    <definedName name="EJ">#REF!</definedName>
    <definedName name="Elemento_vazado" localSheetId="6">#REF!</definedName>
    <definedName name="Elemento_vazado">#REF!</definedName>
    <definedName name="EMISS_1_MAT" localSheetId="6">#REF!</definedName>
    <definedName name="EMISS_1_MAT">#REF!</definedName>
    <definedName name="EMISS_1_SERV">#REF!</definedName>
    <definedName name="EMISS_2_MAT">#REF!</definedName>
    <definedName name="EMISS_2_SERV">#REF!</definedName>
    <definedName name="EMISS_2_SERV2">#REF!</definedName>
    <definedName name="EMISS_3_MAT">#REF!</definedName>
    <definedName name="EMISS_3_SERV">#REF!</definedName>
    <definedName name="EMISSÁRIO1_MATERIAIS">[17]EMISSÁRIO_!$H$39</definedName>
    <definedName name="EMISSÁRIO1_SERVIÇOS">[17]EMISSÁRIO_!$H$9</definedName>
    <definedName name="EMISSÁRIO2_MATERIAIS">[17]EMISSÁRIO_!$H$80</definedName>
    <definedName name="EMISSÁRIO2_SERVIÇOS">[17]EMISSÁRIO_!$H$50</definedName>
    <definedName name="Empolamento" localSheetId="6">#REF!</definedName>
    <definedName name="Empolamento">#REF!</definedName>
    <definedName name="EPVT" localSheetId="6">#REF!</definedName>
    <definedName name="EPVT">#REF!</definedName>
    <definedName name="EQPTO" localSheetId="6">#REF!</definedName>
    <definedName name="EQPTO">#REF!</definedName>
    <definedName name="ER" localSheetId="6">[1]Reforma!#REF!</definedName>
    <definedName name="ER">[1]Reforma!#REF!</definedName>
    <definedName name="err" localSheetId="6">#N/A</definedName>
    <definedName name="err">#N/A</definedName>
    <definedName name="ES" localSheetId="6">[1]Reforma!#REF!</definedName>
    <definedName name="ES">[1]Reforma!#REF!</definedName>
    <definedName name="ESC_EMISS3_S" localSheetId="6">#REF!</definedName>
    <definedName name="ESC_EMISS3_S">#REF!</definedName>
    <definedName name="Escavação" localSheetId="6">#REF!</definedName>
    <definedName name="Escavação">#REF!</definedName>
    <definedName name="ESCORAMENTO" localSheetId="6">#REF!</definedName>
    <definedName name="ESCORAMENTO">#REF!</definedName>
    <definedName name="ESGOT_EMISS3_S">#REF!</definedName>
    <definedName name="ESGOTAMENTO">#REF!</definedName>
    <definedName name="EsmoH">#REF!</definedName>
    <definedName name="EsmoM">#REF!</definedName>
    <definedName name="EsmoMP">#REF!</definedName>
    <definedName name="Esquadrias">#REF!</definedName>
    <definedName name="est">#REF!</definedName>
    <definedName name="estado">#REF!</definedName>
    <definedName name="estrelacelest" localSheetId="6">'[10]PRO-08'!#REF!</definedName>
    <definedName name="estrelacelest">'[10]PRO-08'!#REF!</definedName>
    <definedName name="Estrutura" localSheetId="6">'[23]Lote 02 FoFo'!#REF!</definedName>
    <definedName name="Estrutura">'[23]Lote 02 FoFo'!#REF!</definedName>
    <definedName name="eu" localSheetId="6" hidden="1">{#N/A,#N/A,FALSE,"MO (2)"}</definedName>
    <definedName name="eu" hidden="1">{#N/A,#N/A,FALSE,"MO (2)"}</definedName>
    <definedName name="Eventograma_e_Quantitativos.Imprimir" localSheetId="8">#REF!:OFFSET(#REF!,0,MAX(TRUNC('PLE 2'!numFrentes/6,0)+IF(MOD('PLE 2'!numFrentes,6)&lt;&gt;0,1,0),1)*6)</definedName>
    <definedName name="Eventograma_e_Quantitativos.Imprimir" localSheetId="10">#REF!:OFFSET(#REF!,0,MAX(TRUNC('PLE 4'!numFrentes/6,0)+IF(MOD('PLE 4'!numFrentes,6)&lt;&gt;0,1,0),1)*6)</definedName>
    <definedName name="Eventograma_e_Quantitativos.Imprimir">#REF!:OFFSET(#REF!,0,MAX(TRUNC(numFrentes/6,0)+IF(MOD(numFrentes,6)&lt;&gt;0,1,0),1)*6)</definedName>
    <definedName name="Eventograma_e_Quantitativos.LinhaPadrão" localSheetId="8">#REF!</definedName>
    <definedName name="Eventograma_e_Quantitativos.LinhaPadrão" localSheetId="10">#REF!</definedName>
    <definedName name="Eventograma_e_Quantitativos.LinhaPadrão">#REF!</definedName>
    <definedName name="Eventos">OFFSET([24]DADOS!$A$33,1,0):OFFSET([24]DADOS!$C$41,-1,0)</definedName>
    <definedName name="EventosVariaveis">OFFSET([25]DADOS!$A$34,1,0):OFFSET([25]DADOS!$C$41,-1,0)</definedName>
    <definedName name="EXA">'[10]PRO-08'!#REF!</definedName>
    <definedName name="Excel_BuiltIn__FilterDatabase_11" localSheetId="6">#REF!</definedName>
    <definedName name="Excel_BuiltIn__FilterDatabase_11">#REF!</definedName>
    <definedName name="Excel_BuiltIn__FilterDatabase_12" localSheetId="6">#REF!</definedName>
    <definedName name="Excel_BuiltIn__FilterDatabase_12">#REF!</definedName>
    <definedName name="Excel_BuiltIn__FilterDatabase_2" localSheetId="6">#REF!</definedName>
    <definedName name="Excel_BuiltIn__FilterDatabase_2">#REF!</definedName>
    <definedName name="Excel_BuiltIn__FilterDatabase_3">#REF!</definedName>
    <definedName name="Excel_BuiltIn__FilterDatabase_4">#REF!</definedName>
    <definedName name="Excel_BuiltIn__FilterDatabase_5">#REF!</definedName>
    <definedName name="Excel_BuiltIn__FilterDatabase_6">#REF!</definedName>
    <definedName name="Excel_BuiltIn__FilterDatabase_7">#REF!</definedName>
    <definedName name="Excel_BuiltIn__FilterDatabase_8">#REF!</definedName>
    <definedName name="Excel_BuiltIn__FilterDatabase_9">#REF!</definedName>
    <definedName name="Excel_BuiltIn_Database">#REF!</definedName>
    <definedName name="Excel_BuiltIn_Database_1">#REF!</definedName>
    <definedName name="Excel_BuiltIn_Database_6">#REF!</definedName>
    <definedName name="Excel_BuiltIn_Print_Area_1">#REF!</definedName>
    <definedName name="Excel_BuiltIn_Print_Area_3">#REF!</definedName>
    <definedName name="Excel_BuiltIn_Print_Area_3_1">#REF!</definedName>
    <definedName name="Excel_BuiltIn_Print_Area_4">#REF!</definedName>
    <definedName name="Excel_BuiltIn_Print_Area_4_1">#REF!</definedName>
    <definedName name="Excel_BuiltIn_Print_Area_5_1">#REF!</definedName>
    <definedName name="Excel_BuiltIn_Print_Titles_2">#REF!</definedName>
    <definedName name="Excel_BuiltIn_Print_Titles_2_1" localSheetId="6">#REF!</definedName>
    <definedName name="Excel_BuiltIn_Print_Titles_2_1" localSheetId="7">#REF!</definedName>
    <definedName name="Excel_BuiltIn_Print_Titles_2_1" localSheetId="8">#REF!</definedName>
    <definedName name="Excel_BuiltIn_Print_Titles_2_1" localSheetId="9">#REF!</definedName>
    <definedName name="Excel_BuiltIn_Print_Titles_2_1" localSheetId="10">#REF!</definedName>
    <definedName name="Excel_BuiltIn_Print_Titles_2_1">#REF!</definedName>
    <definedName name="Excel_BuiltIn_Print_Titles_3">#REF!</definedName>
    <definedName name="Excel_BuiltIn_Print_Titles_4">#REF!</definedName>
    <definedName name="Excel_BuiltIn_Print_Titles_6_1">#REF!</definedName>
    <definedName name="Excel_BuiltIn_Print_Titles_8" localSheetId="6">'[26]Orçamento Cisterna'!#REF!</definedName>
    <definedName name="Excel_BuiltIn_Print_Titles_8" localSheetId="7">'[27]Orçamento Cisterna'!#REF!</definedName>
    <definedName name="Excel_BuiltIn_Print_Titles_8" localSheetId="8">'[27]Orçamento Cisterna'!#REF!</definedName>
    <definedName name="Excel_BuiltIn_Print_Titles_8" localSheetId="9">'[27]Orçamento Cisterna'!#REF!</definedName>
    <definedName name="Excel_BuiltIn_Print_Titles_8" localSheetId="10">'[27]Orçamento Cisterna'!#REF!</definedName>
    <definedName name="Excel_BuiltIn_Print_Titles_8">'[27]Orçamento Cisterna'!#REF!</definedName>
    <definedName name="EXTENSAO" localSheetId="6">#REF!</definedName>
    <definedName name="EXTENSAO">#REF!</definedName>
    <definedName name="Extenso" localSheetId="6">#N/A</definedName>
    <definedName name="Extenso">#N/A</definedName>
    <definedName name="F_01_120" localSheetId="6">#REF!</definedName>
    <definedName name="F_01_120">#REF!</definedName>
    <definedName name="F_01_150" localSheetId="6">#REF!</definedName>
    <definedName name="F_01_150">#REF!</definedName>
    <definedName name="F_01_180" localSheetId="6">#REF!</definedName>
    <definedName name="F_01_180">#REF!</definedName>
    <definedName name="F_01_210">#REF!</definedName>
    <definedName name="F_01_240">#REF!</definedName>
    <definedName name="F_01_270">#REF!</definedName>
    <definedName name="F_01_30">#REF!</definedName>
    <definedName name="F_01_300">#REF!</definedName>
    <definedName name="F_01_330">#REF!</definedName>
    <definedName name="F_01_360">#REF!</definedName>
    <definedName name="F_01_390">#REF!</definedName>
    <definedName name="F_01_420">#REF!</definedName>
    <definedName name="F_01_450">#REF!</definedName>
    <definedName name="F_01_480">#REF!</definedName>
    <definedName name="F_01_510">#REF!</definedName>
    <definedName name="F_01_540">#REF!</definedName>
    <definedName name="F_01_570">#REF!</definedName>
    <definedName name="F_01_60">#REF!</definedName>
    <definedName name="F_01_600">#REF!</definedName>
    <definedName name="F_01_630">#REF!</definedName>
    <definedName name="F_01_660">#REF!</definedName>
    <definedName name="F_01_690">#REF!</definedName>
    <definedName name="F_01_720">#REF!</definedName>
    <definedName name="F_01_90">#REF!</definedName>
    <definedName name="F_02_120">#REF!</definedName>
    <definedName name="F_02_150">#REF!</definedName>
    <definedName name="F_02_180">#REF!</definedName>
    <definedName name="F_02_210">#REF!</definedName>
    <definedName name="F_02_240">#REF!</definedName>
    <definedName name="F_02_270">#REF!</definedName>
    <definedName name="F_02_30">#REF!</definedName>
    <definedName name="F_02_300">#REF!</definedName>
    <definedName name="F_02_330">#REF!</definedName>
    <definedName name="F_02_360">#REF!</definedName>
    <definedName name="F_02_390">#REF!</definedName>
    <definedName name="F_02_420">#REF!</definedName>
    <definedName name="F_02_450">#REF!</definedName>
    <definedName name="F_02_480">#REF!</definedName>
    <definedName name="F_02_510">#REF!</definedName>
    <definedName name="F_02_540">#REF!</definedName>
    <definedName name="F_02_570">#REF!</definedName>
    <definedName name="F_02_60">#REF!</definedName>
    <definedName name="F_02_600">#REF!</definedName>
    <definedName name="F_02_630">#REF!</definedName>
    <definedName name="F_02_660">#REF!</definedName>
    <definedName name="F_02_690">#REF!</definedName>
    <definedName name="F_02_720">#REF!</definedName>
    <definedName name="F_02_90">#REF!</definedName>
    <definedName name="F_03_120">#REF!</definedName>
    <definedName name="F_03_150">#REF!</definedName>
    <definedName name="F_03_180">#REF!</definedName>
    <definedName name="F_03_210">#REF!</definedName>
    <definedName name="F_03_240">#REF!</definedName>
    <definedName name="F_03_270">#REF!</definedName>
    <definedName name="F_03_30">#REF!</definedName>
    <definedName name="F_03_300">#REF!</definedName>
    <definedName name="F_03_330">#REF!</definedName>
    <definedName name="F_03_360">#REF!</definedName>
    <definedName name="F_03_390">#REF!</definedName>
    <definedName name="F_03_420">#REF!</definedName>
    <definedName name="F_03_450">#REF!</definedName>
    <definedName name="F_03_480">#REF!</definedName>
    <definedName name="F_03_510">#REF!</definedName>
    <definedName name="F_03_540">#REF!</definedName>
    <definedName name="F_03_570">#REF!</definedName>
    <definedName name="F_03_60">#REF!</definedName>
    <definedName name="F_03_600">#REF!</definedName>
    <definedName name="F_03_630">#REF!</definedName>
    <definedName name="F_03_660">#REF!</definedName>
    <definedName name="F_03_690">#REF!</definedName>
    <definedName name="F_03_720">#REF!</definedName>
    <definedName name="F_03_90">#REF!</definedName>
    <definedName name="F_04_120">#REF!</definedName>
    <definedName name="F_04_150">#REF!</definedName>
    <definedName name="F_04_180">#REF!</definedName>
    <definedName name="F_04_210">#REF!</definedName>
    <definedName name="F_04_240">#REF!</definedName>
    <definedName name="F_04_270">#REF!</definedName>
    <definedName name="F_04_30">#REF!</definedName>
    <definedName name="F_04_300">#REF!</definedName>
    <definedName name="F_04_330">#REF!</definedName>
    <definedName name="F_04_360">#REF!</definedName>
    <definedName name="F_04_390">#REF!</definedName>
    <definedName name="F_04_420">#REF!</definedName>
    <definedName name="F_04_450">#REF!</definedName>
    <definedName name="F_04_480">#REF!</definedName>
    <definedName name="F_04_510">#REF!</definedName>
    <definedName name="F_04_540">#REF!</definedName>
    <definedName name="F_04_570">#REF!</definedName>
    <definedName name="F_04_60">#REF!</definedName>
    <definedName name="F_04_600">#REF!</definedName>
    <definedName name="F_04_630">#REF!</definedName>
    <definedName name="F_04_660">#REF!</definedName>
    <definedName name="F_04_690">#REF!</definedName>
    <definedName name="F_04_720">#REF!</definedName>
    <definedName name="F_04_90">#REF!</definedName>
    <definedName name="F_05_120">#REF!</definedName>
    <definedName name="F_05_150">#REF!</definedName>
    <definedName name="F_05_180">#REF!</definedName>
    <definedName name="F_05_210">#REF!</definedName>
    <definedName name="F_05_240">#REF!</definedName>
    <definedName name="F_05_270">#REF!</definedName>
    <definedName name="F_05_30">#REF!</definedName>
    <definedName name="F_05_300">#REF!</definedName>
    <definedName name="F_05_330">#REF!</definedName>
    <definedName name="F_05_360">#REF!</definedName>
    <definedName name="F_05_390">#REF!</definedName>
    <definedName name="F_05_420">#REF!</definedName>
    <definedName name="F_05_450">#REF!</definedName>
    <definedName name="F_05_480">#REF!</definedName>
    <definedName name="F_05_510">#REF!</definedName>
    <definedName name="F_05_540">#REF!</definedName>
    <definedName name="F_05_570">#REF!</definedName>
    <definedName name="F_05_60">#REF!</definedName>
    <definedName name="F_05_600">#REF!</definedName>
    <definedName name="F_05_630">#REF!</definedName>
    <definedName name="F_05_660">#REF!</definedName>
    <definedName name="F_05_690">#REF!</definedName>
    <definedName name="F_05_720">#REF!</definedName>
    <definedName name="F_05_90">#REF!</definedName>
    <definedName name="F_06_120">#REF!</definedName>
    <definedName name="F_06_150">#REF!</definedName>
    <definedName name="F_06_180">#REF!</definedName>
    <definedName name="F_06_210">#REF!</definedName>
    <definedName name="F_06_240">#REF!</definedName>
    <definedName name="F_06_270">#REF!</definedName>
    <definedName name="F_06_30">#REF!</definedName>
    <definedName name="F_06_300">#REF!</definedName>
    <definedName name="F_06_330">#REF!</definedName>
    <definedName name="F_06_360">#REF!</definedName>
    <definedName name="F_06_390">#REF!</definedName>
    <definedName name="F_06_420">#REF!</definedName>
    <definedName name="F_06_450">#REF!</definedName>
    <definedName name="F_06_480">#REF!</definedName>
    <definedName name="F_06_510">#REF!</definedName>
    <definedName name="F_06_540">#REF!</definedName>
    <definedName name="F_06_570">#REF!</definedName>
    <definedName name="F_06_60">#REF!</definedName>
    <definedName name="F_06_600">#REF!</definedName>
    <definedName name="F_06_630">#REF!</definedName>
    <definedName name="F_06_660">#REF!</definedName>
    <definedName name="F_06_690">#REF!</definedName>
    <definedName name="F_06_720">#REF!</definedName>
    <definedName name="F_06_90">#REF!</definedName>
    <definedName name="F_07_120">#REF!</definedName>
    <definedName name="F_07_150">#REF!</definedName>
    <definedName name="F_07_180">#REF!</definedName>
    <definedName name="F_07_210">#REF!</definedName>
    <definedName name="F_07_240">#REF!</definedName>
    <definedName name="F_07_270">#REF!</definedName>
    <definedName name="F_07_30">#REF!</definedName>
    <definedName name="F_07_300">#REF!</definedName>
    <definedName name="F_07_330">#REF!</definedName>
    <definedName name="F_07_360">#REF!</definedName>
    <definedName name="F_07_390">#REF!</definedName>
    <definedName name="F_07_420">#REF!</definedName>
    <definedName name="F_07_450">#REF!</definedName>
    <definedName name="F_07_480">#REF!</definedName>
    <definedName name="F_07_510">#REF!</definedName>
    <definedName name="F_07_540">#REF!</definedName>
    <definedName name="F_07_570">#REF!</definedName>
    <definedName name="F_07_60">#REF!</definedName>
    <definedName name="F_07_600">#REF!</definedName>
    <definedName name="F_07_630">#REF!</definedName>
    <definedName name="F_07_660">#REF!</definedName>
    <definedName name="F_07_690">#REF!</definedName>
    <definedName name="F_07_720">#REF!</definedName>
    <definedName name="F_07_90">#REF!</definedName>
    <definedName name="F_08_120">#REF!</definedName>
    <definedName name="F_08_150">#REF!</definedName>
    <definedName name="F_08_180">#REF!</definedName>
    <definedName name="F_08_210">#REF!</definedName>
    <definedName name="F_08_240">#REF!</definedName>
    <definedName name="F_08_270">#REF!</definedName>
    <definedName name="F_08_30">#REF!</definedName>
    <definedName name="F_08_300">#REF!</definedName>
    <definedName name="F_08_330">#REF!</definedName>
    <definedName name="F_08_360">#REF!</definedName>
    <definedName name="F_08_390">#REF!</definedName>
    <definedName name="F_08_420">#REF!</definedName>
    <definedName name="F_08_450">#REF!</definedName>
    <definedName name="F_08_480">#REF!</definedName>
    <definedName name="F_08_510">#REF!</definedName>
    <definedName name="F_08_540">#REF!</definedName>
    <definedName name="F_08_570">#REF!</definedName>
    <definedName name="F_08_60">#REF!</definedName>
    <definedName name="F_08_600">#REF!</definedName>
    <definedName name="F_08_630">#REF!</definedName>
    <definedName name="F_08_660">#REF!</definedName>
    <definedName name="F_08_690">#REF!</definedName>
    <definedName name="F_08_720">#REF!</definedName>
    <definedName name="F_08_90">#REF!</definedName>
    <definedName name="F_09_120">#REF!</definedName>
    <definedName name="F_09_150">#REF!</definedName>
    <definedName name="F_09_180">#REF!</definedName>
    <definedName name="F_09_210">#REF!</definedName>
    <definedName name="F_09_240">#REF!</definedName>
    <definedName name="F_09_270">#REF!</definedName>
    <definedName name="F_09_30">#REF!</definedName>
    <definedName name="F_09_300">#REF!</definedName>
    <definedName name="F_09_330">#REF!</definedName>
    <definedName name="F_09_360">#REF!</definedName>
    <definedName name="F_09_390">#REF!</definedName>
    <definedName name="F_09_420">#REF!</definedName>
    <definedName name="F_09_450">#REF!</definedName>
    <definedName name="F_09_480">#REF!</definedName>
    <definedName name="F_09_510">#REF!</definedName>
    <definedName name="F_09_540">#REF!</definedName>
    <definedName name="F_09_570">#REF!</definedName>
    <definedName name="F_09_60">#REF!</definedName>
    <definedName name="F_09_600">#REF!</definedName>
    <definedName name="F_09_630">#REF!</definedName>
    <definedName name="F_09_660">#REF!</definedName>
    <definedName name="F_09_690">#REF!</definedName>
    <definedName name="F_09_720">#REF!</definedName>
    <definedName name="F_09_90">#REF!</definedName>
    <definedName name="F_10_120">#REF!</definedName>
    <definedName name="F_10_150">#REF!</definedName>
    <definedName name="F_10_180">#REF!</definedName>
    <definedName name="F_10_210">#REF!</definedName>
    <definedName name="F_10_240">#REF!</definedName>
    <definedName name="F_10_270">#REF!</definedName>
    <definedName name="F_10_30">#REF!</definedName>
    <definedName name="F_10_300">#REF!</definedName>
    <definedName name="F_10_330">#REF!</definedName>
    <definedName name="F_10_360">#REF!</definedName>
    <definedName name="F_10_390">#REF!</definedName>
    <definedName name="F_10_420">#REF!</definedName>
    <definedName name="F_10_450">#REF!</definedName>
    <definedName name="F_10_480">#REF!</definedName>
    <definedName name="F_10_510">#REF!</definedName>
    <definedName name="F_10_540">#REF!</definedName>
    <definedName name="F_10_570">#REF!</definedName>
    <definedName name="F_10_60">#REF!</definedName>
    <definedName name="F_10_600">#REF!</definedName>
    <definedName name="F_10_630">#REF!</definedName>
    <definedName name="F_10_660">#REF!</definedName>
    <definedName name="F_10_690">#REF!</definedName>
    <definedName name="F_10_720">#REF!</definedName>
    <definedName name="F_10_90">#REF!</definedName>
    <definedName name="F_11_120">#REF!</definedName>
    <definedName name="F_11_150">#REF!</definedName>
    <definedName name="F_11_180">#REF!</definedName>
    <definedName name="F_11_210">#REF!</definedName>
    <definedName name="F_11_240">#REF!</definedName>
    <definedName name="F_11_270">#REF!</definedName>
    <definedName name="F_11_30">#REF!</definedName>
    <definedName name="F_11_300">#REF!</definedName>
    <definedName name="F_11_330">#REF!</definedName>
    <definedName name="F_11_360">#REF!</definedName>
    <definedName name="F_11_390">#REF!</definedName>
    <definedName name="F_11_420">#REF!</definedName>
    <definedName name="F_11_450">#REF!</definedName>
    <definedName name="F_11_480">#REF!</definedName>
    <definedName name="F_11_510">#REF!</definedName>
    <definedName name="F_11_540">#REF!</definedName>
    <definedName name="F_11_570">#REF!</definedName>
    <definedName name="F_11_60">#REF!</definedName>
    <definedName name="F_11_600">#REF!</definedName>
    <definedName name="F_11_630">#REF!</definedName>
    <definedName name="F_11_660">#REF!</definedName>
    <definedName name="F_11_690">#REF!</definedName>
    <definedName name="F_11_720">#REF!</definedName>
    <definedName name="F_11_90">#REF!</definedName>
    <definedName name="F_12_120">#REF!</definedName>
    <definedName name="F_12_150">#REF!</definedName>
    <definedName name="F_12_180">#REF!</definedName>
    <definedName name="F_12_210">#REF!</definedName>
    <definedName name="F_12_240">#REF!</definedName>
    <definedName name="F_12_270">#REF!</definedName>
    <definedName name="F_12_30">#REF!</definedName>
    <definedName name="F_12_300">#REF!</definedName>
    <definedName name="F_12_330">#REF!</definedName>
    <definedName name="F_12_360">#REF!</definedName>
    <definedName name="F_12_390">#REF!</definedName>
    <definedName name="F_12_420">#REF!</definedName>
    <definedName name="F_12_450">#REF!</definedName>
    <definedName name="F_12_480">#REF!</definedName>
    <definedName name="F_12_510">#REF!</definedName>
    <definedName name="F_12_540">#REF!</definedName>
    <definedName name="F_12_570">#REF!</definedName>
    <definedName name="F_12_60">#REF!</definedName>
    <definedName name="F_12_600">#REF!</definedName>
    <definedName name="F_12_630">#REF!</definedName>
    <definedName name="F_12_660">#REF!</definedName>
    <definedName name="F_12_690">#REF!</definedName>
    <definedName name="F_12_720">#REF!</definedName>
    <definedName name="F_12_90">#REF!</definedName>
    <definedName name="F_13_120">#REF!</definedName>
    <definedName name="F_13_150">#REF!</definedName>
    <definedName name="F_13_180">#REF!</definedName>
    <definedName name="F_13_210">#REF!</definedName>
    <definedName name="F_13_240">#REF!</definedName>
    <definedName name="F_13_270">#REF!</definedName>
    <definedName name="F_13_30">#REF!</definedName>
    <definedName name="F_13_300">#REF!</definedName>
    <definedName name="F_13_330">#REF!</definedName>
    <definedName name="F_13_360">#REF!</definedName>
    <definedName name="F_13_390">#REF!</definedName>
    <definedName name="F_13_420">#REF!</definedName>
    <definedName name="F_13_450">#REF!</definedName>
    <definedName name="F_13_480">#REF!</definedName>
    <definedName name="F_13_510">#REF!</definedName>
    <definedName name="F_13_540">#REF!</definedName>
    <definedName name="F_13_570">#REF!</definedName>
    <definedName name="F_13_60">#REF!</definedName>
    <definedName name="F_13_600">#REF!</definedName>
    <definedName name="F_13_630">#REF!</definedName>
    <definedName name="F_13_660">#REF!</definedName>
    <definedName name="F_13_690">#REF!</definedName>
    <definedName name="F_13_720">#REF!</definedName>
    <definedName name="F_13_90">#REF!</definedName>
    <definedName name="F_14_120">#REF!</definedName>
    <definedName name="F_14_150">#REF!</definedName>
    <definedName name="F_14_180">#REF!</definedName>
    <definedName name="F_14_210">#REF!</definedName>
    <definedName name="F_14_240">#REF!</definedName>
    <definedName name="F_14_270">#REF!</definedName>
    <definedName name="F_14_30">#REF!</definedName>
    <definedName name="F_14_300">#REF!</definedName>
    <definedName name="F_14_330">#REF!</definedName>
    <definedName name="F_14_360">#REF!</definedName>
    <definedName name="F_14_390">#REF!</definedName>
    <definedName name="F_14_420">#REF!</definedName>
    <definedName name="F_14_450">#REF!</definedName>
    <definedName name="F_14_480">#REF!</definedName>
    <definedName name="F_14_510">#REF!</definedName>
    <definedName name="F_14_540">#REF!</definedName>
    <definedName name="F_14_570">#REF!</definedName>
    <definedName name="F_14_60">#REF!</definedName>
    <definedName name="F_14_600">#REF!</definedName>
    <definedName name="F_14_630">#REF!</definedName>
    <definedName name="F_14_660">#REF!</definedName>
    <definedName name="F_14_690">#REF!</definedName>
    <definedName name="F_14_720">#REF!</definedName>
    <definedName name="F_14_90">#REF!</definedName>
    <definedName name="F_15_120">#REF!</definedName>
    <definedName name="F_15_150">#REF!</definedName>
    <definedName name="F_15_180">#REF!</definedName>
    <definedName name="F_15_210">#REF!</definedName>
    <definedName name="F_15_240">#REF!</definedName>
    <definedName name="F_15_270">#REF!</definedName>
    <definedName name="F_15_30">#REF!</definedName>
    <definedName name="F_15_300">#REF!</definedName>
    <definedName name="F_15_330">#REF!</definedName>
    <definedName name="F_15_360">#REF!</definedName>
    <definedName name="F_15_390">#REF!</definedName>
    <definedName name="F_15_420">#REF!</definedName>
    <definedName name="F_15_450">#REF!</definedName>
    <definedName name="F_15_480">#REF!</definedName>
    <definedName name="F_15_510">#REF!</definedName>
    <definedName name="F_15_540">#REF!</definedName>
    <definedName name="F_15_570">#REF!</definedName>
    <definedName name="F_15_60">#REF!</definedName>
    <definedName name="F_15_600">#REF!</definedName>
    <definedName name="F_15_630">#REF!</definedName>
    <definedName name="F_15_660">#REF!</definedName>
    <definedName name="F_15_690">#REF!</definedName>
    <definedName name="F_15_720">#REF!</definedName>
    <definedName name="F_15_90">#REF!</definedName>
    <definedName name="FaltaEvento" localSheetId="8">#REF!</definedName>
    <definedName name="FaltaEvento" localSheetId="10">#REF!</definedName>
    <definedName name="FaltaEvento">#REF!</definedName>
    <definedName name="FATOR">#REF!</definedName>
    <definedName name="FatSabadoOut">'[28]TrafContExpan-NoPrint'!$O$5</definedName>
    <definedName name="FatSextaOut">'[28]TrafContExpan-NoPrint'!$O$4</definedName>
    <definedName name="fc1a" localSheetId="6">'[10]PRO-08'!#REF!</definedName>
    <definedName name="fc1a">'[10]PRO-08'!#REF!</definedName>
    <definedName name="FC2A" localSheetId="6">'[10]PRO-08'!#REF!</definedName>
    <definedName name="FC2A">'[10]PRO-08'!#REF!</definedName>
    <definedName name="FC3A" localSheetId="6">'[10]PRO-08'!#REF!</definedName>
    <definedName name="FC3A">'[10]PRO-08'!#REF!</definedName>
    <definedName name="Fd" localSheetId="6">#REF!</definedName>
    <definedName name="Fd" localSheetId="7">#REF!</definedName>
    <definedName name="Fd" localSheetId="8">#REF!</definedName>
    <definedName name="Fd" localSheetId="9">#REF!</definedName>
    <definedName name="Fd" localSheetId="10">#REF!</definedName>
    <definedName name="Fd">#REF!</definedName>
    <definedName name="fernanda" localSheetId="6">#REF!</definedName>
    <definedName name="fernanda">#REF!</definedName>
    <definedName name="Ferro_CA60" localSheetId="6">#REF!</definedName>
    <definedName name="Ferro_CA60">#REF!</definedName>
    <definedName name="FF" localSheetId="6">#REF!</definedName>
    <definedName name="FF" localSheetId="7">#REF!</definedName>
    <definedName name="FF" localSheetId="8">#REF!</definedName>
    <definedName name="FF" localSheetId="9">#REF!</definedName>
    <definedName name="FF" localSheetId="10">#REF!</definedName>
    <definedName name="FF">[9]CUBACAO!#REF!</definedName>
    <definedName name="FFF" localSheetId="6">#REF!</definedName>
    <definedName name="FFF" localSheetId="7">#REF!</definedName>
    <definedName name="FFF" localSheetId="8">#REF!</definedName>
    <definedName name="FFF" localSheetId="9">#REF!</definedName>
    <definedName name="FFF" localSheetId="10">#REF!</definedName>
    <definedName name="FFF">[9]CUBACAO!#REF!</definedName>
    <definedName name="Filtro" localSheetId="6">#REF!</definedName>
    <definedName name="Filtro">#REF!</definedName>
    <definedName name="FINAL">#REF!</definedName>
    <definedName name="Formula">#REF!</definedName>
    <definedName name="Formula_1">#REF!</definedName>
    <definedName name="Formula_10">#REF!</definedName>
    <definedName name="Formula_2">#REF!</definedName>
    <definedName name="Formula_3">#REF!</definedName>
    <definedName name="Formula_4">#REF!</definedName>
    <definedName name="Formula_5">#REF!</definedName>
    <definedName name="Formula_5_1">#REF!</definedName>
    <definedName name="Formula_6">#REF!</definedName>
    <definedName name="formulas">[29]C!$B$112,[29]C!$B$50,[29]C!$B$174:$B$177,[29]C!$B$236:$B$239,[29]C!$B$298:$B$301,[29]C!$B$360:$B$362,[29]C!$B$422:$B$424,[29]C!$B$484:$B$486,[29]C!$B$546:$B$547,[29]C!$B$608:$B$609,[29]C!$B$671:$B$672,[29]C!$B$733:$B$734,[29]C!$B$795:$B$796,[29]C!$B$857:$B$858,[29]C!$B$980,[29]C!$B$1042,[29]C!$B$1104,[29]C!$B$1166:$B$1168,[29]C!$B$1228:$B$1230,[29]C!$B$1290:$B$1292</definedName>
    <definedName name="FORN_ACESS_EMISS" localSheetId="6">#REF!</definedName>
    <definedName name="FORN_ACESS_EMISS">#REF!</definedName>
    <definedName name="FORN_ACESS_EMISS2_M" localSheetId="6">#REF!</definedName>
    <definedName name="FORN_ACESS_EMISS2_M">#REF!</definedName>
    <definedName name="FORN_ACESS_EMISS3_M" localSheetId="6">#REF!</definedName>
    <definedName name="FORN_ACESS_EMISS3_M">#REF!</definedName>
    <definedName name="FORN_ACESS_REDE_COL">#REF!</definedName>
    <definedName name="FORN_ACESSÓRIOS">#REF!</definedName>
    <definedName name="FORN_CON_EMISS3_M">#REF!</definedName>
    <definedName name="FORN_CONEX">#REF!</definedName>
    <definedName name="FORN_CONEX_EMISS">#REF!</definedName>
    <definedName name="FORN_CONEX_PEÇAS">#REF!</definedName>
    <definedName name="FORN_PEÇAS_EMISS2_M">#REF!</definedName>
    <definedName name="FORN_TUB_EMISS">#REF!</definedName>
    <definedName name="FORN_TUB_EMISS2_M">#REF!</definedName>
    <definedName name="FORN_TUB_EMISS3_M">#REF!</definedName>
    <definedName name="FORN_TUB_REDE_COL">#REF!</definedName>
    <definedName name="FORN_TUBU">#REF!</definedName>
    <definedName name="fornecer">#REF!</definedName>
    <definedName name="Fundação">#REF!</definedName>
    <definedName name="G_01">#REF!</definedName>
    <definedName name="G_02">#REF!</definedName>
    <definedName name="G_03">#REF!</definedName>
    <definedName name="G_04">#REF!</definedName>
    <definedName name="G_05">#REF!</definedName>
    <definedName name="G_06">#REF!</definedName>
    <definedName name="G_07">#REF!</definedName>
    <definedName name="G_08">#REF!</definedName>
    <definedName name="G_09">#REF!</definedName>
    <definedName name="G_10">#REF!</definedName>
    <definedName name="G_11">#REF!</definedName>
    <definedName name="G_12">#REF!</definedName>
    <definedName name="G_13">#REF!</definedName>
    <definedName name="G_14">#REF!</definedName>
    <definedName name="G_15">#REF!</definedName>
    <definedName name="G_E_O_T_E_C_H_N_I_Q_U_E">#REF!</definedName>
    <definedName name="Gas">'[30]Adm Local '!$K$310</definedName>
    <definedName name="GER" localSheetId="6">#REF!</definedName>
    <definedName name="GER">#REF!</definedName>
    <definedName name="geral" localSheetId="6">#REF!</definedName>
    <definedName name="geral">#REF!</definedName>
    <definedName name="GG" localSheetId="6">#REF!</definedName>
    <definedName name="GG" localSheetId="7">#REF!</definedName>
    <definedName name="GG" localSheetId="8">#REF!</definedName>
    <definedName name="GG" localSheetId="9">#REF!</definedName>
    <definedName name="GG" localSheetId="10">#REF!</definedName>
    <definedName name="GG">[9]CUBACAO!#REF!</definedName>
    <definedName name="GGG" localSheetId="6">#REF!</definedName>
    <definedName name="GGG" localSheetId="7">#REF!</definedName>
    <definedName name="GGG" localSheetId="8">#REF!</definedName>
    <definedName name="GGG" localSheetId="9">#REF!</definedName>
    <definedName name="GGG" localSheetId="10">#REF!</definedName>
    <definedName name="GGG">[9]CUBACAO!#REF!</definedName>
    <definedName name="_xlnm.Recorder">#REF!</definedName>
    <definedName name="grt">#REF!</definedName>
    <definedName name="HH" localSheetId="6">#REF!</definedName>
    <definedName name="HH" localSheetId="7">#REF!</definedName>
    <definedName name="HH" localSheetId="8">#REF!</definedName>
    <definedName name="HH" localSheetId="9">#REF!</definedName>
    <definedName name="HH" localSheetId="10">#REF!</definedName>
    <definedName name="HH">[9]CUBACAO!#REF!</definedName>
    <definedName name="HHH" localSheetId="6">#REF!</definedName>
    <definedName name="HHH" localSheetId="7">#REF!</definedName>
    <definedName name="HHH" localSheetId="8">#REF!</definedName>
    <definedName name="HHH" localSheetId="9">#REF!</definedName>
    <definedName name="HHH" localSheetId="10">#REF!</definedName>
    <definedName name="HHH">[9]CUBACAO!#REF!</definedName>
    <definedName name="hi">#REF!</definedName>
    <definedName name="hoje">TODAY()</definedName>
    <definedName name="HTML_CodePage" hidden="1">1252</definedName>
    <definedName name="HTML_Control" localSheetId="6" hidden="1">{"'Plan1'!$A$8:$F$68","'Plan1'!$A$8:$F$68"}</definedName>
    <definedName name="HTML_Control" hidden="1">{"'Plan1'!$A$8:$F$68","'Plan1'!$A$8:$F$68"}</definedName>
    <definedName name="HTML_Description" hidden="1">""</definedName>
    <definedName name="HTML_Email" hidden="1">""</definedName>
    <definedName name="HTML_Header" hidden="1">"Plan1"</definedName>
    <definedName name="HTML_LastUpdate" hidden="1">"18/01/98"</definedName>
    <definedName name="HTML_LineAfter" hidden="1">FALSE</definedName>
    <definedName name="HTML_LineBefore" hidden="1">FALSE</definedName>
    <definedName name="HTML_Name" hidden="1">"Alberto de Castro"</definedName>
    <definedName name="HTML_OBDlg2" hidden="1">TRUE</definedName>
    <definedName name="HTML_OBDlg4" hidden="1">TRUE</definedName>
    <definedName name="HTML_OS" hidden="1">0</definedName>
    <definedName name="HTML_PathFile" hidden="1">"C:\MSOffice\Modelos\MeuHTML.htm"</definedName>
    <definedName name="HTML_Title" hidden="1">"UNIDADE SANITÁRIA PADRÃO"</definedName>
    <definedName name="i" localSheetId="6">#REF!</definedName>
    <definedName name="i">#REF!</definedName>
    <definedName name="I.CTEF">OFFSET([31]DADOS!$B$55,IF([31]DADOS!$J$22="OGU não-PAC",1,0),0,COUNTA([31]DADOS!$B$55:$B$77))</definedName>
    <definedName name="I.Lotes">OFFSET([31]QCI!$AH$15,IF([31]DADOS!$J$22="OGU não-PAC",1,0),0):OFFSET([31]QCI!$AH$17,-1,0)</definedName>
    <definedName name="If" localSheetId="6">#REF!</definedName>
    <definedName name="If">#REF!</definedName>
    <definedName name="II" localSheetId="6">#REF!</definedName>
    <definedName name="II" localSheetId="7">#REF!</definedName>
    <definedName name="II" localSheetId="8">#REF!</definedName>
    <definedName name="II" localSheetId="9">#REF!</definedName>
    <definedName name="II" localSheetId="10">#REF!</definedName>
    <definedName name="II">[9]CUBACAO!#REF!</definedName>
    <definedName name="III" localSheetId="6">#REF!</definedName>
    <definedName name="III" localSheetId="7">#REF!</definedName>
    <definedName name="III" localSheetId="8">#REF!</definedName>
    <definedName name="III" localSheetId="9">#REF!</definedName>
    <definedName name="III" localSheetId="10">#REF!</definedName>
    <definedName name="III">[9]CUBACAO!#REF!</definedName>
    <definedName name="Im" localSheetId="6">#REF!</definedName>
    <definedName name="Im" localSheetId="7">#REF!</definedName>
    <definedName name="Im" localSheetId="8">#REF!</definedName>
    <definedName name="Im" localSheetId="9">#REF!</definedName>
    <definedName name="Im" localSheetId="10">#REF!</definedName>
    <definedName name="Im">#REF!</definedName>
    <definedName name="Import.Descrição" localSheetId="8">#REF!</definedName>
    <definedName name="Import.Descrição" localSheetId="10">#REF!</definedName>
    <definedName name="Import.Descrição">#REF!</definedName>
    <definedName name="Import.FrenteDeObra" localSheetId="8">#REF!</definedName>
    <definedName name="Import.FrenteDeObra" localSheetId="10">#REF!</definedName>
    <definedName name="Import.FrenteDeObra">#REF!</definedName>
    <definedName name="Import.Item" localSheetId="8">OFFSET(#REF!,1,0):OFFSET(#REF!,-1,0)</definedName>
    <definedName name="Import.Item" localSheetId="10">OFFSET(#REF!,1,0):OFFSET(#REF!,-1,0)</definedName>
    <definedName name="Import.Item">OFFSET(#REF!,1,0):OFFSET(#REF!,-1,0)</definedName>
    <definedName name="Import.numEventos" localSheetId="8">OFFSET(#REF!,1,0):OFFSET(#REF!,-1,0)</definedName>
    <definedName name="Import.numEventos" localSheetId="10">OFFSET(#REF!,1,0):OFFSET(#REF!,-1,0)</definedName>
    <definedName name="Import.numEventos">OFFSET(#REF!,1,0):OFFSET(#REF!,-1,0)</definedName>
    <definedName name="Import.PLE" localSheetId="8">OFFSET(#REF!,1,0):OFFSET(#REF!,-1,0)</definedName>
    <definedName name="Import.PLE" localSheetId="10">OFFSET(#REF!,1,0):OFFSET(#REF!,-1,0)</definedName>
    <definedName name="Import.PLE">OFFSET(#REF!,1,0):OFFSET(#REF!,-1,0)</definedName>
    <definedName name="Import.PLQ" localSheetId="8">OFFSET(#REF!,1,0):OFFSET(#REF!,-1,0)</definedName>
    <definedName name="Import.PLQ" localSheetId="10">OFFSET(#REF!,1,0):OFFSET(#REF!,-1,0)</definedName>
    <definedName name="Import.PLQ">OFFSET(#REF!,1,0):OFFSET(#REF!,-1,0)</definedName>
    <definedName name="Import.PreçoTotal" localSheetId="8">OFFSET(#REF!,1,0):OFFSET(#REF!,-1,0)</definedName>
    <definedName name="Import.PreçoTotal" localSheetId="10">OFFSET(#REF!,1,0):OFFSET(#REF!,-1,0)</definedName>
    <definedName name="Import.PreçoTotal">OFFSET(#REF!,1,0):OFFSET(#REF!,-1,0)</definedName>
    <definedName name="Import.Unidade" localSheetId="8">OFFSET(#REF!,1,0):OFFSET(#REF!,-1,0)</definedName>
    <definedName name="Import.Unidade" localSheetId="10">OFFSET(#REF!,1,0):OFFSET(#REF!,-1,0)</definedName>
    <definedName name="Import.Unidade">OFFSET(#REF!,1,0):OFFSET(#REF!,-1,0)</definedName>
    <definedName name="inf">'[32]Orçamento Global'!$D$38</definedName>
    <definedName name="Inst_elétricas" localSheetId="6">#REF!</definedName>
    <definedName name="Inst_elétricas">#REF!</definedName>
    <definedName name="Inst_hidráulicas" localSheetId="6">#REF!</definedName>
    <definedName name="Inst_hidráulicas">#REF!</definedName>
    <definedName name="INST_PROVISÓRIAS" localSheetId="6">#REF!</definedName>
    <definedName name="INST_PROVISÓRIAS">#REF!</definedName>
    <definedName name="Inst_sanitárias">#REF!</definedName>
    <definedName name="insumos">#REF!</definedName>
    <definedName name="Io" localSheetId="6">#REF!</definedName>
    <definedName name="Io" localSheetId="7">#REF!</definedName>
    <definedName name="Io" localSheetId="8">#REF!</definedName>
    <definedName name="Io" localSheetId="9">#REF!</definedName>
    <definedName name="Io" localSheetId="10">#REF!</definedName>
    <definedName name="Io">#REF!</definedName>
    <definedName name="ISS" localSheetId="6">#REF!</definedName>
    <definedName name="ISS" localSheetId="7">#REF!</definedName>
    <definedName name="ISS" localSheetId="8">#REF!</definedName>
    <definedName name="ISS" localSheetId="9">#REF!</definedName>
    <definedName name="ISS" localSheetId="10">#REF!</definedName>
    <definedName name="ISS">#REF!</definedName>
    <definedName name="IT" localSheetId="6">#REF!</definedName>
    <definedName name="IT" localSheetId="7">#REF!</definedName>
    <definedName name="IT" localSheetId="8">#REF!</definedName>
    <definedName name="IT" localSheetId="9">#REF!</definedName>
    <definedName name="IT" localSheetId="10">#REF!</definedName>
    <definedName name="IT">#REF!</definedName>
    <definedName name="Item">#REF!</definedName>
    <definedName name="item1">[33]Plan1!$J$13</definedName>
    <definedName name="item1.1" localSheetId="6">'[34]COMPOSIÇÃO CUSTO'!#REF!</definedName>
    <definedName name="item1.1" localSheetId="7">'[35]COMPOSIÇÃO CUSTO'!#REF!</definedName>
    <definedName name="item1.1" localSheetId="8">'[35]COMPOSIÇÃO CUSTO'!#REF!</definedName>
    <definedName name="item1.1" localSheetId="9">'[35]COMPOSIÇÃO CUSTO'!#REF!</definedName>
    <definedName name="item1.1" localSheetId="10">'[35]COMPOSIÇÃO CUSTO'!#REF!</definedName>
    <definedName name="item1.1">'[35]COMPOSIÇÃO CUSTO'!#REF!</definedName>
    <definedName name="item1.2" localSheetId="6">'[34]COMPOSIÇÃO CUSTO'!#REF!</definedName>
    <definedName name="item1.2" localSheetId="7">'[35]COMPOSIÇÃO CUSTO'!#REF!</definedName>
    <definedName name="item1.2" localSheetId="8">'[35]COMPOSIÇÃO CUSTO'!#REF!</definedName>
    <definedName name="item1.2" localSheetId="9">'[35]COMPOSIÇÃO CUSTO'!#REF!</definedName>
    <definedName name="item1.2" localSheetId="10">'[35]COMPOSIÇÃO CUSTO'!#REF!</definedName>
    <definedName name="item1.2">'[35]COMPOSIÇÃO CUSTO'!#REF!</definedName>
    <definedName name="item1.3" localSheetId="6">'[34]COMPOSIÇÃO CUSTO'!#REF!</definedName>
    <definedName name="item1.3" localSheetId="7">'[35]COMPOSIÇÃO CUSTO'!#REF!</definedName>
    <definedName name="item1.3" localSheetId="8">'[35]COMPOSIÇÃO CUSTO'!#REF!</definedName>
    <definedName name="item1.3" localSheetId="9">'[35]COMPOSIÇÃO CUSTO'!#REF!</definedName>
    <definedName name="item1.3" localSheetId="10">'[35]COMPOSIÇÃO CUSTO'!#REF!</definedName>
    <definedName name="item1.3">'[35]COMPOSIÇÃO CUSTO'!#REF!</definedName>
    <definedName name="item1.4" localSheetId="6">'[34]COMPOSIÇÃO CUSTO'!#REF!</definedName>
    <definedName name="item1.4" localSheetId="7">'[35]COMPOSIÇÃO CUSTO'!#REF!</definedName>
    <definedName name="item1.4" localSheetId="8">'[35]COMPOSIÇÃO CUSTO'!#REF!</definedName>
    <definedName name="item1.4" localSheetId="9">'[35]COMPOSIÇÃO CUSTO'!#REF!</definedName>
    <definedName name="item1.4" localSheetId="10">'[35]COMPOSIÇÃO CUSTO'!#REF!</definedName>
    <definedName name="item1.4">'[35]COMPOSIÇÃO CUSTO'!#REF!</definedName>
    <definedName name="item1.5" localSheetId="6">'[34]COMPOSIÇÃO CUSTO'!#REF!</definedName>
    <definedName name="item1.5" localSheetId="7">'[35]COMPOSIÇÃO CUSTO'!#REF!</definedName>
    <definedName name="item1.5" localSheetId="8">'[35]COMPOSIÇÃO CUSTO'!#REF!</definedName>
    <definedName name="item1.5" localSheetId="9">'[35]COMPOSIÇÃO CUSTO'!#REF!</definedName>
    <definedName name="item1.5" localSheetId="10">'[35]COMPOSIÇÃO CUSTO'!#REF!</definedName>
    <definedName name="item1.5">'[35]COMPOSIÇÃO CUSTO'!#REF!</definedName>
    <definedName name="item1.6" localSheetId="6">'[34]COMPOSIÇÃO CUSTO'!#REF!</definedName>
    <definedName name="item1.6" localSheetId="7">'[35]COMPOSIÇÃO CUSTO'!#REF!</definedName>
    <definedName name="item1.6" localSheetId="8">'[35]COMPOSIÇÃO CUSTO'!#REF!</definedName>
    <definedName name="item1.6" localSheetId="9">'[35]COMPOSIÇÃO CUSTO'!#REF!</definedName>
    <definedName name="item1.6" localSheetId="10">'[35]COMPOSIÇÃO CUSTO'!#REF!</definedName>
    <definedName name="item1.6">'[35]COMPOSIÇÃO CUSTO'!#REF!</definedName>
    <definedName name="item1_1">[36]Composição!$E$19</definedName>
    <definedName name="item1_2">[36]Composição!$E$27</definedName>
    <definedName name="item1_3">[36]Composição!$E$35</definedName>
    <definedName name="item1_4">[36]Composição!$E$60</definedName>
    <definedName name="item1_5">[36]Composição!$E$76</definedName>
    <definedName name="item1_6">[36]Composição!$E$98</definedName>
    <definedName name="item10.1" localSheetId="6">'[34]COMPOSIÇÃO CUSTO'!#REF!</definedName>
    <definedName name="item10.1" localSheetId="7">'[35]COMPOSIÇÃO CUSTO'!#REF!</definedName>
    <definedName name="item10.1" localSheetId="8">'[35]COMPOSIÇÃO CUSTO'!#REF!</definedName>
    <definedName name="item10.1" localSheetId="9">'[35]COMPOSIÇÃO CUSTO'!#REF!</definedName>
    <definedName name="item10.1" localSheetId="10">'[35]COMPOSIÇÃO CUSTO'!#REF!</definedName>
    <definedName name="item10.1">'[35]COMPOSIÇÃO CUSTO'!#REF!</definedName>
    <definedName name="item10.10" localSheetId="6">'[34]COMPOSIÇÃO CUSTO'!#REF!</definedName>
    <definedName name="item10.10" localSheetId="7">'[35]COMPOSIÇÃO CUSTO'!#REF!</definedName>
    <definedName name="item10.10" localSheetId="8">'[35]COMPOSIÇÃO CUSTO'!#REF!</definedName>
    <definedName name="item10.10" localSheetId="9">'[35]COMPOSIÇÃO CUSTO'!#REF!</definedName>
    <definedName name="item10.10" localSheetId="10">'[35]COMPOSIÇÃO CUSTO'!#REF!</definedName>
    <definedName name="item10.10">'[35]COMPOSIÇÃO CUSTO'!#REF!</definedName>
    <definedName name="item10.11" localSheetId="6">'[34]COMPOSIÇÃO CUSTO'!#REF!</definedName>
    <definedName name="item10.11" localSheetId="7">'[35]COMPOSIÇÃO CUSTO'!#REF!</definedName>
    <definedName name="item10.11" localSheetId="8">'[35]COMPOSIÇÃO CUSTO'!#REF!</definedName>
    <definedName name="item10.11" localSheetId="9">'[35]COMPOSIÇÃO CUSTO'!#REF!</definedName>
    <definedName name="item10.11" localSheetId="10">'[35]COMPOSIÇÃO CUSTO'!#REF!</definedName>
    <definedName name="item10.11">'[35]COMPOSIÇÃO CUSTO'!#REF!</definedName>
    <definedName name="item10.12" localSheetId="6">'[34]COMPOSIÇÃO CUSTO'!#REF!</definedName>
    <definedName name="item10.12" localSheetId="7">'[35]COMPOSIÇÃO CUSTO'!#REF!</definedName>
    <definedName name="item10.12" localSheetId="8">'[35]COMPOSIÇÃO CUSTO'!#REF!</definedName>
    <definedName name="item10.12" localSheetId="9">'[35]COMPOSIÇÃO CUSTO'!#REF!</definedName>
    <definedName name="item10.12" localSheetId="10">'[35]COMPOSIÇÃO CUSTO'!#REF!</definedName>
    <definedName name="item10.12">'[35]COMPOSIÇÃO CUSTO'!#REF!</definedName>
    <definedName name="item10.13" localSheetId="6">'[34]COMPOSIÇÃO CUSTO'!#REF!</definedName>
    <definedName name="item10.13" localSheetId="7">'[35]COMPOSIÇÃO CUSTO'!#REF!</definedName>
    <definedName name="item10.13" localSheetId="8">'[35]COMPOSIÇÃO CUSTO'!#REF!</definedName>
    <definedName name="item10.13" localSheetId="9">'[35]COMPOSIÇÃO CUSTO'!#REF!</definedName>
    <definedName name="item10.13" localSheetId="10">'[35]COMPOSIÇÃO CUSTO'!#REF!</definedName>
    <definedName name="item10.13">'[35]COMPOSIÇÃO CUSTO'!#REF!</definedName>
    <definedName name="item10.14" localSheetId="6">'[34]COMPOSIÇÃO CUSTO'!#REF!</definedName>
    <definedName name="item10.14" localSheetId="7">'[35]COMPOSIÇÃO CUSTO'!#REF!</definedName>
    <definedName name="item10.14" localSheetId="8">'[35]COMPOSIÇÃO CUSTO'!#REF!</definedName>
    <definedName name="item10.14" localSheetId="9">'[35]COMPOSIÇÃO CUSTO'!#REF!</definedName>
    <definedName name="item10.14" localSheetId="10">'[35]COMPOSIÇÃO CUSTO'!#REF!</definedName>
    <definedName name="item10.14">'[35]COMPOSIÇÃO CUSTO'!#REF!</definedName>
    <definedName name="item10.15" localSheetId="6">'[34]COMPOSIÇÃO CUSTO'!#REF!</definedName>
    <definedName name="item10.15" localSheetId="7">'[35]COMPOSIÇÃO CUSTO'!#REF!</definedName>
    <definedName name="item10.15" localSheetId="8">'[35]COMPOSIÇÃO CUSTO'!#REF!</definedName>
    <definedName name="item10.15" localSheetId="9">'[35]COMPOSIÇÃO CUSTO'!#REF!</definedName>
    <definedName name="item10.15" localSheetId="10">'[35]COMPOSIÇÃO CUSTO'!#REF!</definedName>
    <definedName name="item10.15">'[35]COMPOSIÇÃO CUSTO'!#REF!</definedName>
    <definedName name="item10.16" localSheetId="6">'[34]COMPOSIÇÃO CUSTO'!#REF!</definedName>
    <definedName name="item10.16" localSheetId="7">'[35]COMPOSIÇÃO CUSTO'!#REF!</definedName>
    <definedName name="item10.16" localSheetId="8">'[35]COMPOSIÇÃO CUSTO'!#REF!</definedName>
    <definedName name="item10.16" localSheetId="9">'[35]COMPOSIÇÃO CUSTO'!#REF!</definedName>
    <definedName name="item10.16" localSheetId="10">'[35]COMPOSIÇÃO CUSTO'!#REF!</definedName>
    <definedName name="item10.16">'[35]COMPOSIÇÃO CUSTO'!#REF!</definedName>
    <definedName name="item10.17" localSheetId="6">'[34]COMPOSIÇÃO CUSTO'!#REF!</definedName>
    <definedName name="item10.17" localSheetId="7">'[35]COMPOSIÇÃO CUSTO'!#REF!</definedName>
    <definedName name="item10.17" localSheetId="8">'[35]COMPOSIÇÃO CUSTO'!#REF!</definedName>
    <definedName name="item10.17" localSheetId="9">'[35]COMPOSIÇÃO CUSTO'!#REF!</definedName>
    <definedName name="item10.17" localSheetId="10">'[35]COMPOSIÇÃO CUSTO'!#REF!</definedName>
    <definedName name="item10.17">'[35]COMPOSIÇÃO CUSTO'!#REF!</definedName>
    <definedName name="item10.18" localSheetId="6">'[34]COMPOSIÇÃO CUSTO'!#REF!</definedName>
    <definedName name="item10.18" localSheetId="7">'[35]COMPOSIÇÃO CUSTO'!#REF!</definedName>
    <definedName name="item10.18" localSheetId="8">'[35]COMPOSIÇÃO CUSTO'!#REF!</definedName>
    <definedName name="item10.18" localSheetId="9">'[35]COMPOSIÇÃO CUSTO'!#REF!</definedName>
    <definedName name="item10.18" localSheetId="10">'[35]COMPOSIÇÃO CUSTO'!#REF!</definedName>
    <definedName name="item10.18">'[35]COMPOSIÇÃO CUSTO'!#REF!</definedName>
    <definedName name="item10.19" localSheetId="6">'[34]COMPOSIÇÃO CUSTO'!#REF!</definedName>
    <definedName name="item10.19" localSheetId="7">'[35]COMPOSIÇÃO CUSTO'!#REF!</definedName>
    <definedName name="item10.19" localSheetId="8">'[35]COMPOSIÇÃO CUSTO'!#REF!</definedName>
    <definedName name="item10.19" localSheetId="9">'[35]COMPOSIÇÃO CUSTO'!#REF!</definedName>
    <definedName name="item10.19" localSheetId="10">'[35]COMPOSIÇÃO CUSTO'!#REF!</definedName>
    <definedName name="item10.19">'[35]COMPOSIÇÃO CUSTO'!#REF!</definedName>
    <definedName name="item10.2" localSheetId="6">'[34]COMPOSIÇÃO CUSTO'!#REF!</definedName>
    <definedName name="item10.2" localSheetId="7">'[35]COMPOSIÇÃO CUSTO'!#REF!</definedName>
    <definedName name="item10.2" localSheetId="8">'[35]COMPOSIÇÃO CUSTO'!#REF!</definedName>
    <definedName name="item10.2" localSheetId="9">'[35]COMPOSIÇÃO CUSTO'!#REF!</definedName>
    <definedName name="item10.2" localSheetId="10">'[35]COMPOSIÇÃO CUSTO'!#REF!</definedName>
    <definedName name="item10.2">'[35]COMPOSIÇÃO CUSTO'!#REF!</definedName>
    <definedName name="item10.3" localSheetId="6">'[34]COMPOSIÇÃO CUSTO'!#REF!</definedName>
    <definedName name="item10.3" localSheetId="7">'[35]COMPOSIÇÃO CUSTO'!#REF!</definedName>
    <definedName name="item10.3" localSheetId="8">'[35]COMPOSIÇÃO CUSTO'!#REF!</definedName>
    <definedName name="item10.3" localSheetId="9">'[35]COMPOSIÇÃO CUSTO'!#REF!</definedName>
    <definedName name="item10.3" localSheetId="10">'[35]COMPOSIÇÃO CUSTO'!#REF!</definedName>
    <definedName name="item10.3">'[35]COMPOSIÇÃO CUSTO'!#REF!</definedName>
    <definedName name="item10.4" localSheetId="6">'[34]COMPOSIÇÃO CUSTO'!#REF!</definedName>
    <definedName name="item10.4" localSheetId="7">'[35]COMPOSIÇÃO CUSTO'!#REF!</definedName>
    <definedName name="item10.4" localSheetId="8">'[35]COMPOSIÇÃO CUSTO'!#REF!</definedName>
    <definedName name="item10.4" localSheetId="9">'[35]COMPOSIÇÃO CUSTO'!#REF!</definedName>
    <definedName name="item10.4" localSheetId="10">'[35]COMPOSIÇÃO CUSTO'!#REF!</definedName>
    <definedName name="item10.4">'[35]COMPOSIÇÃO CUSTO'!#REF!</definedName>
    <definedName name="item10.5" localSheetId="6">'[34]COMPOSIÇÃO CUSTO'!#REF!</definedName>
    <definedName name="item10.5" localSheetId="7">'[35]COMPOSIÇÃO CUSTO'!#REF!</definedName>
    <definedName name="item10.5" localSheetId="8">'[35]COMPOSIÇÃO CUSTO'!#REF!</definedName>
    <definedName name="item10.5" localSheetId="9">'[35]COMPOSIÇÃO CUSTO'!#REF!</definedName>
    <definedName name="item10.5" localSheetId="10">'[35]COMPOSIÇÃO CUSTO'!#REF!</definedName>
    <definedName name="item10.5">'[35]COMPOSIÇÃO CUSTO'!#REF!</definedName>
    <definedName name="item10.6" localSheetId="6">'[34]COMPOSIÇÃO CUSTO'!#REF!</definedName>
    <definedName name="item10.6" localSheetId="7">'[35]COMPOSIÇÃO CUSTO'!#REF!</definedName>
    <definedName name="item10.6" localSheetId="8">'[35]COMPOSIÇÃO CUSTO'!#REF!</definedName>
    <definedName name="item10.6" localSheetId="9">'[35]COMPOSIÇÃO CUSTO'!#REF!</definedName>
    <definedName name="item10.6" localSheetId="10">'[35]COMPOSIÇÃO CUSTO'!#REF!</definedName>
    <definedName name="item10.6">'[35]COMPOSIÇÃO CUSTO'!#REF!</definedName>
    <definedName name="item10.7" localSheetId="6">'[34]COMPOSIÇÃO CUSTO'!#REF!</definedName>
    <definedName name="item10.7" localSheetId="7">'[35]COMPOSIÇÃO CUSTO'!#REF!</definedName>
    <definedName name="item10.7" localSheetId="8">'[35]COMPOSIÇÃO CUSTO'!#REF!</definedName>
    <definedName name="item10.7" localSheetId="9">'[35]COMPOSIÇÃO CUSTO'!#REF!</definedName>
    <definedName name="item10.7" localSheetId="10">'[35]COMPOSIÇÃO CUSTO'!#REF!</definedName>
    <definedName name="item10.7">'[35]COMPOSIÇÃO CUSTO'!#REF!</definedName>
    <definedName name="item10.8" localSheetId="6">'[34]COMPOSIÇÃO CUSTO'!#REF!</definedName>
    <definedName name="item10.8" localSheetId="7">'[35]COMPOSIÇÃO CUSTO'!#REF!</definedName>
    <definedName name="item10.8" localSheetId="8">'[35]COMPOSIÇÃO CUSTO'!#REF!</definedName>
    <definedName name="item10.8" localSheetId="9">'[35]COMPOSIÇÃO CUSTO'!#REF!</definedName>
    <definedName name="item10.8" localSheetId="10">'[35]COMPOSIÇÃO CUSTO'!#REF!</definedName>
    <definedName name="item10.8">'[35]COMPOSIÇÃO CUSTO'!#REF!</definedName>
    <definedName name="item10.9" localSheetId="6">'[34]COMPOSIÇÃO CUSTO'!#REF!</definedName>
    <definedName name="item10.9" localSheetId="7">'[35]COMPOSIÇÃO CUSTO'!#REF!</definedName>
    <definedName name="item10.9" localSheetId="8">'[35]COMPOSIÇÃO CUSTO'!#REF!</definedName>
    <definedName name="item10.9" localSheetId="9">'[35]COMPOSIÇÃO CUSTO'!#REF!</definedName>
    <definedName name="item10.9" localSheetId="10">'[35]COMPOSIÇÃO CUSTO'!#REF!</definedName>
    <definedName name="item10.9">'[35]COMPOSIÇÃO CUSTO'!#REF!</definedName>
    <definedName name="item10_1">[36]Composição!$E$1692</definedName>
    <definedName name="item10_10">[36]Composição!$E$1843</definedName>
    <definedName name="item10_11">[36]Composição!$E$1863</definedName>
    <definedName name="item10_12">[36]Composição!$E$1887</definedName>
    <definedName name="item10_13">[36]Composição!$E$1907</definedName>
    <definedName name="item10_14">[36]Composição!$E$1927</definedName>
    <definedName name="item10_15">[36]Composição!$E$1941</definedName>
    <definedName name="item10_16" localSheetId="6">[36]Composição!#REF!</definedName>
    <definedName name="item10_16">[36]Composição!#REF!</definedName>
    <definedName name="item10_17">[36]Composição!$E$1954</definedName>
    <definedName name="item10_18">[36]Composição!$E$1966</definedName>
    <definedName name="item10_2">[36]Composição!$E$1718</definedName>
    <definedName name="item10_4">[36]Composição!$E$1752</definedName>
    <definedName name="item10_5">[36]Composição!$E$1766</definedName>
    <definedName name="item10_6">[36]Composição!$E$1780</definedName>
    <definedName name="item10_7">[36]Composição!$E$1799</definedName>
    <definedName name="item10_8">[36]Composição!$E$1817</definedName>
    <definedName name="item10_9">[36]Composição!$E$1830</definedName>
    <definedName name="item11.1" localSheetId="6">'[34]COMPOSIÇÃO CUSTO'!#REF!</definedName>
    <definedName name="item11.1" localSheetId="7">'[35]COMPOSIÇÃO CUSTO'!#REF!</definedName>
    <definedName name="item11.1" localSheetId="8">'[35]COMPOSIÇÃO CUSTO'!#REF!</definedName>
    <definedName name="item11.1" localSheetId="9">'[35]COMPOSIÇÃO CUSTO'!#REF!</definedName>
    <definedName name="item11.1" localSheetId="10">'[35]COMPOSIÇÃO CUSTO'!#REF!</definedName>
    <definedName name="item11.1">'[35]COMPOSIÇÃO CUSTO'!#REF!</definedName>
    <definedName name="item11.10" localSheetId="6">'[34]COMPOSIÇÃO CUSTO'!#REF!</definedName>
    <definedName name="item11.10" localSheetId="7">'[35]COMPOSIÇÃO CUSTO'!#REF!</definedName>
    <definedName name="item11.10" localSheetId="8">'[35]COMPOSIÇÃO CUSTO'!#REF!</definedName>
    <definedName name="item11.10" localSheetId="9">'[35]COMPOSIÇÃO CUSTO'!#REF!</definedName>
    <definedName name="item11.10" localSheetId="10">'[35]COMPOSIÇÃO CUSTO'!#REF!</definedName>
    <definedName name="item11.10">'[35]COMPOSIÇÃO CUSTO'!#REF!</definedName>
    <definedName name="item11.11" localSheetId="6">'[34]COMPOSIÇÃO CUSTO'!#REF!</definedName>
    <definedName name="item11.11" localSheetId="7">'[35]COMPOSIÇÃO CUSTO'!#REF!</definedName>
    <definedName name="item11.11" localSheetId="8">'[35]COMPOSIÇÃO CUSTO'!#REF!</definedName>
    <definedName name="item11.11" localSheetId="9">'[35]COMPOSIÇÃO CUSTO'!#REF!</definedName>
    <definedName name="item11.11" localSheetId="10">'[35]COMPOSIÇÃO CUSTO'!#REF!</definedName>
    <definedName name="item11.11">'[35]COMPOSIÇÃO CUSTO'!#REF!</definedName>
    <definedName name="item11.12" localSheetId="6">'[34]COMPOSIÇÃO CUSTO'!#REF!</definedName>
    <definedName name="item11.12" localSheetId="7">'[35]COMPOSIÇÃO CUSTO'!#REF!</definedName>
    <definedName name="item11.12" localSheetId="8">'[35]COMPOSIÇÃO CUSTO'!#REF!</definedName>
    <definedName name="item11.12" localSheetId="9">'[35]COMPOSIÇÃO CUSTO'!#REF!</definedName>
    <definedName name="item11.12" localSheetId="10">'[35]COMPOSIÇÃO CUSTO'!#REF!</definedName>
    <definedName name="item11.12">'[35]COMPOSIÇÃO CUSTO'!#REF!</definedName>
    <definedName name="item11.13" localSheetId="6">'[34]COMPOSIÇÃO CUSTO'!#REF!</definedName>
    <definedName name="item11.13" localSheetId="7">'[35]COMPOSIÇÃO CUSTO'!#REF!</definedName>
    <definedName name="item11.13" localSheetId="8">'[35]COMPOSIÇÃO CUSTO'!#REF!</definedName>
    <definedName name="item11.13" localSheetId="9">'[35]COMPOSIÇÃO CUSTO'!#REF!</definedName>
    <definedName name="item11.13" localSheetId="10">'[35]COMPOSIÇÃO CUSTO'!#REF!</definedName>
    <definedName name="item11.13">'[35]COMPOSIÇÃO CUSTO'!#REF!</definedName>
    <definedName name="item11.14" localSheetId="6">'[34]COMPOSIÇÃO CUSTO'!#REF!</definedName>
    <definedName name="item11.14" localSheetId="7">'[35]COMPOSIÇÃO CUSTO'!#REF!</definedName>
    <definedName name="item11.14" localSheetId="8">'[35]COMPOSIÇÃO CUSTO'!#REF!</definedName>
    <definedName name="item11.14" localSheetId="9">'[35]COMPOSIÇÃO CUSTO'!#REF!</definedName>
    <definedName name="item11.14" localSheetId="10">'[35]COMPOSIÇÃO CUSTO'!#REF!</definedName>
    <definedName name="item11.14">'[35]COMPOSIÇÃO CUSTO'!#REF!</definedName>
    <definedName name="item11.15" localSheetId="6">'[34]COMPOSIÇÃO CUSTO'!#REF!</definedName>
    <definedName name="item11.15" localSheetId="7">'[35]COMPOSIÇÃO CUSTO'!#REF!</definedName>
    <definedName name="item11.15" localSheetId="8">'[35]COMPOSIÇÃO CUSTO'!#REF!</definedName>
    <definedName name="item11.15" localSheetId="9">'[35]COMPOSIÇÃO CUSTO'!#REF!</definedName>
    <definedName name="item11.15" localSheetId="10">'[35]COMPOSIÇÃO CUSTO'!#REF!</definedName>
    <definedName name="item11.15">'[35]COMPOSIÇÃO CUSTO'!#REF!</definedName>
    <definedName name="item11.16" localSheetId="6">'[34]COMPOSIÇÃO CUSTO'!#REF!</definedName>
    <definedName name="item11.16" localSheetId="7">'[35]COMPOSIÇÃO CUSTO'!#REF!</definedName>
    <definedName name="item11.16" localSheetId="8">'[35]COMPOSIÇÃO CUSTO'!#REF!</definedName>
    <definedName name="item11.16" localSheetId="9">'[35]COMPOSIÇÃO CUSTO'!#REF!</definedName>
    <definedName name="item11.16" localSheetId="10">'[35]COMPOSIÇÃO CUSTO'!#REF!</definedName>
    <definedName name="item11.16">'[35]COMPOSIÇÃO CUSTO'!#REF!</definedName>
    <definedName name="item11.17" localSheetId="6">'[34]COMPOSIÇÃO CUSTO'!#REF!</definedName>
    <definedName name="item11.17" localSheetId="7">'[35]COMPOSIÇÃO CUSTO'!#REF!</definedName>
    <definedName name="item11.17" localSheetId="8">'[35]COMPOSIÇÃO CUSTO'!#REF!</definedName>
    <definedName name="item11.17" localSheetId="9">'[35]COMPOSIÇÃO CUSTO'!#REF!</definedName>
    <definedName name="item11.17" localSheetId="10">'[35]COMPOSIÇÃO CUSTO'!#REF!</definedName>
    <definedName name="item11.17">'[35]COMPOSIÇÃO CUSTO'!#REF!</definedName>
    <definedName name="item11.18" localSheetId="6">'[34]COMPOSIÇÃO CUSTO'!#REF!</definedName>
    <definedName name="item11.18" localSheetId="7">'[35]COMPOSIÇÃO CUSTO'!#REF!</definedName>
    <definedName name="item11.18" localSheetId="8">'[35]COMPOSIÇÃO CUSTO'!#REF!</definedName>
    <definedName name="item11.18" localSheetId="9">'[35]COMPOSIÇÃO CUSTO'!#REF!</definedName>
    <definedName name="item11.18" localSheetId="10">'[35]COMPOSIÇÃO CUSTO'!#REF!</definedName>
    <definedName name="item11.18">'[35]COMPOSIÇÃO CUSTO'!#REF!</definedName>
    <definedName name="item11.19" localSheetId="6">'[34]COMPOSIÇÃO CUSTO'!#REF!</definedName>
    <definedName name="item11.19" localSheetId="7">'[35]COMPOSIÇÃO CUSTO'!#REF!</definedName>
    <definedName name="item11.19" localSheetId="8">'[35]COMPOSIÇÃO CUSTO'!#REF!</definedName>
    <definedName name="item11.19" localSheetId="9">'[35]COMPOSIÇÃO CUSTO'!#REF!</definedName>
    <definedName name="item11.19" localSheetId="10">'[35]COMPOSIÇÃO CUSTO'!#REF!</definedName>
    <definedName name="item11.19">'[35]COMPOSIÇÃO CUSTO'!#REF!</definedName>
    <definedName name="item11.2" localSheetId="6">'[34]COMPOSIÇÃO CUSTO'!#REF!</definedName>
    <definedName name="item11.2" localSheetId="7">'[35]COMPOSIÇÃO CUSTO'!#REF!</definedName>
    <definedName name="item11.2" localSheetId="8">'[35]COMPOSIÇÃO CUSTO'!#REF!</definedName>
    <definedName name="item11.2" localSheetId="9">'[35]COMPOSIÇÃO CUSTO'!#REF!</definedName>
    <definedName name="item11.2" localSheetId="10">'[35]COMPOSIÇÃO CUSTO'!#REF!</definedName>
    <definedName name="item11.2">'[35]COMPOSIÇÃO CUSTO'!#REF!</definedName>
    <definedName name="item11.20" localSheetId="6">'[34]COMPOSIÇÃO CUSTO'!#REF!</definedName>
    <definedName name="item11.20" localSheetId="7">'[35]COMPOSIÇÃO CUSTO'!#REF!</definedName>
    <definedName name="item11.20" localSheetId="8">'[35]COMPOSIÇÃO CUSTO'!#REF!</definedName>
    <definedName name="item11.20" localSheetId="9">'[35]COMPOSIÇÃO CUSTO'!#REF!</definedName>
    <definedName name="item11.20" localSheetId="10">'[35]COMPOSIÇÃO CUSTO'!#REF!</definedName>
    <definedName name="item11.20">'[35]COMPOSIÇÃO CUSTO'!#REF!</definedName>
    <definedName name="item11.21" localSheetId="6">'[34]COMPOSIÇÃO CUSTO'!#REF!</definedName>
    <definedName name="item11.21" localSheetId="7">'[35]COMPOSIÇÃO CUSTO'!#REF!</definedName>
    <definedName name="item11.21" localSheetId="8">'[35]COMPOSIÇÃO CUSTO'!#REF!</definedName>
    <definedName name="item11.21" localSheetId="9">'[35]COMPOSIÇÃO CUSTO'!#REF!</definedName>
    <definedName name="item11.21" localSheetId="10">'[35]COMPOSIÇÃO CUSTO'!#REF!</definedName>
    <definedName name="item11.21">'[35]COMPOSIÇÃO CUSTO'!#REF!</definedName>
    <definedName name="item11.22" localSheetId="6">'[34]COMPOSIÇÃO CUSTO'!#REF!</definedName>
    <definedName name="item11.22" localSheetId="7">'[35]COMPOSIÇÃO CUSTO'!#REF!</definedName>
    <definedName name="item11.22" localSheetId="8">'[35]COMPOSIÇÃO CUSTO'!#REF!</definedName>
    <definedName name="item11.22" localSheetId="9">'[35]COMPOSIÇÃO CUSTO'!#REF!</definedName>
    <definedName name="item11.22" localSheetId="10">'[35]COMPOSIÇÃO CUSTO'!#REF!</definedName>
    <definedName name="item11.22">'[35]COMPOSIÇÃO CUSTO'!#REF!</definedName>
    <definedName name="item11.23" localSheetId="6">'[34]COMPOSIÇÃO CUSTO'!#REF!</definedName>
    <definedName name="item11.23" localSheetId="7">'[35]COMPOSIÇÃO CUSTO'!#REF!</definedName>
    <definedName name="item11.23" localSheetId="8">'[35]COMPOSIÇÃO CUSTO'!#REF!</definedName>
    <definedName name="item11.23" localSheetId="9">'[35]COMPOSIÇÃO CUSTO'!#REF!</definedName>
    <definedName name="item11.23" localSheetId="10">'[35]COMPOSIÇÃO CUSTO'!#REF!</definedName>
    <definedName name="item11.23">'[35]COMPOSIÇÃO CUSTO'!#REF!</definedName>
    <definedName name="item11.24" localSheetId="6">'[34]COMPOSIÇÃO CUSTO'!#REF!</definedName>
    <definedName name="item11.24" localSheetId="7">'[35]COMPOSIÇÃO CUSTO'!#REF!</definedName>
    <definedName name="item11.24" localSheetId="8">'[35]COMPOSIÇÃO CUSTO'!#REF!</definedName>
    <definedName name="item11.24" localSheetId="9">'[35]COMPOSIÇÃO CUSTO'!#REF!</definedName>
    <definedName name="item11.24" localSheetId="10">'[35]COMPOSIÇÃO CUSTO'!#REF!</definedName>
    <definedName name="item11.24">'[35]COMPOSIÇÃO CUSTO'!#REF!</definedName>
    <definedName name="item11.25" localSheetId="6">'[34]COMPOSIÇÃO CUSTO'!#REF!</definedName>
    <definedName name="item11.25" localSheetId="7">'[35]COMPOSIÇÃO CUSTO'!#REF!</definedName>
    <definedName name="item11.25" localSheetId="8">'[35]COMPOSIÇÃO CUSTO'!#REF!</definedName>
    <definedName name="item11.25" localSheetId="9">'[35]COMPOSIÇÃO CUSTO'!#REF!</definedName>
    <definedName name="item11.25" localSheetId="10">'[35]COMPOSIÇÃO CUSTO'!#REF!</definedName>
    <definedName name="item11.25">'[35]COMPOSIÇÃO CUSTO'!#REF!</definedName>
    <definedName name="item11.26" localSheetId="6">'[34]COMPOSIÇÃO CUSTO'!#REF!</definedName>
    <definedName name="item11.26" localSheetId="7">'[35]COMPOSIÇÃO CUSTO'!#REF!</definedName>
    <definedName name="item11.26" localSheetId="8">'[35]COMPOSIÇÃO CUSTO'!#REF!</definedName>
    <definedName name="item11.26" localSheetId="9">'[35]COMPOSIÇÃO CUSTO'!#REF!</definedName>
    <definedName name="item11.26" localSheetId="10">'[35]COMPOSIÇÃO CUSTO'!#REF!</definedName>
    <definedName name="item11.26">'[35]COMPOSIÇÃO CUSTO'!#REF!</definedName>
    <definedName name="item11.27" localSheetId="6">'[34]COMPOSIÇÃO CUSTO'!#REF!</definedName>
    <definedName name="item11.27" localSheetId="7">'[35]COMPOSIÇÃO CUSTO'!#REF!</definedName>
    <definedName name="item11.27" localSheetId="8">'[35]COMPOSIÇÃO CUSTO'!#REF!</definedName>
    <definedName name="item11.27" localSheetId="9">'[35]COMPOSIÇÃO CUSTO'!#REF!</definedName>
    <definedName name="item11.27" localSheetId="10">'[35]COMPOSIÇÃO CUSTO'!#REF!</definedName>
    <definedName name="item11.27">'[35]COMPOSIÇÃO CUSTO'!#REF!</definedName>
    <definedName name="item11.28" localSheetId="6">'[34]COMPOSIÇÃO CUSTO'!#REF!</definedName>
    <definedName name="item11.28" localSheetId="7">'[35]COMPOSIÇÃO CUSTO'!#REF!</definedName>
    <definedName name="item11.28" localSheetId="8">'[35]COMPOSIÇÃO CUSTO'!#REF!</definedName>
    <definedName name="item11.28" localSheetId="9">'[35]COMPOSIÇÃO CUSTO'!#REF!</definedName>
    <definedName name="item11.28" localSheetId="10">'[35]COMPOSIÇÃO CUSTO'!#REF!</definedName>
    <definedName name="item11.28">'[35]COMPOSIÇÃO CUSTO'!#REF!</definedName>
    <definedName name="item11.3" localSheetId="6">'[34]COMPOSIÇÃO CUSTO'!#REF!</definedName>
    <definedName name="item11.3" localSheetId="7">'[35]COMPOSIÇÃO CUSTO'!#REF!</definedName>
    <definedName name="item11.3" localSheetId="8">'[35]COMPOSIÇÃO CUSTO'!#REF!</definedName>
    <definedName name="item11.3" localSheetId="9">'[35]COMPOSIÇÃO CUSTO'!#REF!</definedName>
    <definedName name="item11.3" localSheetId="10">'[35]COMPOSIÇÃO CUSTO'!#REF!</definedName>
    <definedName name="item11.3">'[35]COMPOSIÇÃO CUSTO'!#REF!</definedName>
    <definedName name="item11.4" localSheetId="6">'[34]COMPOSIÇÃO CUSTO'!#REF!</definedName>
    <definedName name="item11.4" localSheetId="7">'[35]COMPOSIÇÃO CUSTO'!#REF!</definedName>
    <definedName name="item11.4" localSheetId="8">'[35]COMPOSIÇÃO CUSTO'!#REF!</definedName>
    <definedName name="item11.4" localSheetId="9">'[35]COMPOSIÇÃO CUSTO'!#REF!</definedName>
    <definedName name="item11.4" localSheetId="10">'[35]COMPOSIÇÃO CUSTO'!#REF!</definedName>
    <definedName name="item11.4">'[35]COMPOSIÇÃO CUSTO'!#REF!</definedName>
    <definedName name="item11.5" localSheetId="6">'[34]COMPOSIÇÃO CUSTO'!#REF!</definedName>
    <definedName name="item11.5" localSheetId="7">'[35]COMPOSIÇÃO CUSTO'!#REF!</definedName>
    <definedName name="item11.5" localSheetId="8">'[35]COMPOSIÇÃO CUSTO'!#REF!</definedName>
    <definedName name="item11.5" localSheetId="9">'[35]COMPOSIÇÃO CUSTO'!#REF!</definedName>
    <definedName name="item11.5" localSheetId="10">'[35]COMPOSIÇÃO CUSTO'!#REF!</definedName>
    <definedName name="item11.5">'[35]COMPOSIÇÃO CUSTO'!#REF!</definedName>
    <definedName name="item11.6" localSheetId="6">'[34]COMPOSIÇÃO CUSTO'!#REF!</definedName>
    <definedName name="item11.6" localSheetId="7">'[35]COMPOSIÇÃO CUSTO'!#REF!</definedName>
    <definedName name="item11.6" localSheetId="8">'[35]COMPOSIÇÃO CUSTO'!#REF!</definedName>
    <definedName name="item11.6" localSheetId="9">'[35]COMPOSIÇÃO CUSTO'!#REF!</definedName>
    <definedName name="item11.6" localSheetId="10">'[35]COMPOSIÇÃO CUSTO'!#REF!</definedName>
    <definedName name="item11.6">'[35]COMPOSIÇÃO CUSTO'!#REF!</definedName>
    <definedName name="item11.7" localSheetId="6">'[34]COMPOSIÇÃO CUSTO'!#REF!</definedName>
    <definedName name="item11.7" localSheetId="7">'[35]COMPOSIÇÃO CUSTO'!#REF!</definedName>
    <definedName name="item11.7" localSheetId="8">'[35]COMPOSIÇÃO CUSTO'!#REF!</definedName>
    <definedName name="item11.7" localSheetId="9">'[35]COMPOSIÇÃO CUSTO'!#REF!</definedName>
    <definedName name="item11.7" localSheetId="10">'[35]COMPOSIÇÃO CUSTO'!#REF!</definedName>
    <definedName name="item11.7">'[35]COMPOSIÇÃO CUSTO'!#REF!</definedName>
    <definedName name="item11.8" localSheetId="6">'[34]COMPOSIÇÃO CUSTO'!#REF!</definedName>
    <definedName name="item11.8" localSheetId="7">'[35]COMPOSIÇÃO CUSTO'!#REF!</definedName>
    <definedName name="item11.8" localSheetId="8">'[35]COMPOSIÇÃO CUSTO'!#REF!</definedName>
    <definedName name="item11.8" localSheetId="9">'[35]COMPOSIÇÃO CUSTO'!#REF!</definedName>
    <definedName name="item11.8" localSheetId="10">'[35]COMPOSIÇÃO CUSTO'!#REF!</definedName>
    <definedName name="item11.8">'[35]COMPOSIÇÃO CUSTO'!#REF!</definedName>
    <definedName name="item11.9" localSheetId="6">'[34]COMPOSIÇÃO CUSTO'!#REF!</definedName>
    <definedName name="item11.9" localSheetId="7">'[35]COMPOSIÇÃO CUSTO'!#REF!</definedName>
    <definedName name="item11.9" localSheetId="8">'[35]COMPOSIÇÃO CUSTO'!#REF!</definedName>
    <definedName name="item11.9" localSheetId="9">'[35]COMPOSIÇÃO CUSTO'!#REF!</definedName>
    <definedName name="item11.9" localSheetId="10">'[35]COMPOSIÇÃO CUSTO'!#REF!</definedName>
    <definedName name="item11.9">'[35]COMPOSIÇÃO CUSTO'!#REF!</definedName>
    <definedName name="item11_1">[36]Composição!$E$2078</definedName>
    <definedName name="item11_10">[36]Composição!$E$2391</definedName>
    <definedName name="item11_11">[36]Composição!$E$2424</definedName>
    <definedName name="item11_12">[36]Composição!$E$2435</definedName>
    <definedName name="item11_13">[36]Composição!$E$2447</definedName>
    <definedName name="item11_14">[36]Composição!$E$2458</definedName>
    <definedName name="item11_15">[36]Composição!$E$2507</definedName>
    <definedName name="item11_16">[36]Composição!$E$2518</definedName>
    <definedName name="item11_17">[36]Composição!$E$2529</definedName>
    <definedName name="item11_18">[36]Composição!$E$2547</definedName>
    <definedName name="item11_19">[36]Composição!$E$2558</definedName>
    <definedName name="item11_2">[36]Composição!$E$2095</definedName>
    <definedName name="item11_20">[36]Composição!$E$2569</definedName>
    <definedName name="item11_21">[36]Composição!$E$2583</definedName>
    <definedName name="item11_22">[36]Composição!$E$2626</definedName>
    <definedName name="item11_23">[36]Composição!$E$2642</definedName>
    <definedName name="item11_24">[36]Composição!$E$2655</definedName>
    <definedName name="item11_25">[36]Composição!$E$2686</definedName>
    <definedName name="item11_26">[36]Composição!$E$2699</definedName>
    <definedName name="item11_27">[36]Composição!$E$2711</definedName>
    <definedName name="item11_28">[36]Composição!$E$2725</definedName>
    <definedName name="item11_3">[36]Composição!$E$2112</definedName>
    <definedName name="item11_4">[36]Composição!$E$2146</definedName>
    <definedName name="item11_7">[36]Composição!$E$2330</definedName>
    <definedName name="item11_8">[36]Composição!$E$2351</definedName>
    <definedName name="item11_9">[36]Composição!$E$2375</definedName>
    <definedName name="item12.0" localSheetId="6">#REF!</definedName>
    <definedName name="item12.0">#REF!</definedName>
    <definedName name="item12.1" localSheetId="6">'[34]COMPOSIÇÃO CUSTO'!#REF!</definedName>
    <definedName name="item12.1" localSheetId="7">'[35]COMPOSIÇÃO CUSTO'!#REF!</definedName>
    <definedName name="item12.1" localSheetId="8">'[35]COMPOSIÇÃO CUSTO'!#REF!</definedName>
    <definedName name="item12.1" localSheetId="9">'[35]COMPOSIÇÃO CUSTO'!#REF!</definedName>
    <definedName name="item12.1" localSheetId="10">'[35]COMPOSIÇÃO CUSTO'!#REF!</definedName>
    <definedName name="item12.1">'[35]COMPOSIÇÃO CUSTO'!#REF!</definedName>
    <definedName name="item12.10" localSheetId="6">'[34]COMPOSIÇÃO CUSTO'!#REF!</definedName>
    <definedName name="item12.10" localSheetId="7">'[35]COMPOSIÇÃO CUSTO'!#REF!</definedName>
    <definedName name="item12.10" localSheetId="8">'[35]COMPOSIÇÃO CUSTO'!#REF!</definedName>
    <definedName name="item12.10" localSheetId="9">'[35]COMPOSIÇÃO CUSTO'!#REF!</definedName>
    <definedName name="item12.10" localSheetId="10">'[35]COMPOSIÇÃO CUSTO'!#REF!</definedName>
    <definedName name="item12.10">'[35]COMPOSIÇÃO CUSTO'!#REF!</definedName>
    <definedName name="item12.11" localSheetId="6">'[34]COMPOSIÇÃO CUSTO'!#REF!</definedName>
    <definedName name="item12.11" localSheetId="7">'[35]COMPOSIÇÃO CUSTO'!#REF!</definedName>
    <definedName name="item12.11" localSheetId="8">'[35]COMPOSIÇÃO CUSTO'!#REF!</definedName>
    <definedName name="item12.11" localSheetId="9">'[35]COMPOSIÇÃO CUSTO'!#REF!</definedName>
    <definedName name="item12.11" localSheetId="10">'[35]COMPOSIÇÃO CUSTO'!#REF!</definedName>
    <definedName name="item12.11">'[35]COMPOSIÇÃO CUSTO'!#REF!</definedName>
    <definedName name="item12.12" localSheetId="6">'[34]COMPOSIÇÃO CUSTO'!#REF!</definedName>
    <definedName name="item12.12" localSheetId="7">'[35]COMPOSIÇÃO CUSTO'!#REF!</definedName>
    <definedName name="item12.12" localSheetId="8">'[35]COMPOSIÇÃO CUSTO'!#REF!</definedName>
    <definedName name="item12.12" localSheetId="9">'[35]COMPOSIÇÃO CUSTO'!#REF!</definedName>
    <definedName name="item12.12" localSheetId="10">'[35]COMPOSIÇÃO CUSTO'!#REF!</definedName>
    <definedName name="item12.12">'[35]COMPOSIÇÃO CUSTO'!#REF!</definedName>
    <definedName name="item12.13" localSheetId="6">'[34]COMPOSIÇÃO CUSTO'!#REF!</definedName>
    <definedName name="item12.13" localSheetId="7">'[35]COMPOSIÇÃO CUSTO'!#REF!</definedName>
    <definedName name="item12.13" localSheetId="8">'[35]COMPOSIÇÃO CUSTO'!#REF!</definedName>
    <definedName name="item12.13" localSheetId="9">'[35]COMPOSIÇÃO CUSTO'!#REF!</definedName>
    <definedName name="item12.13" localSheetId="10">'[35]COMPOSIÇÃO CUSTO'!#REF!</definedName>
    <definedName name="item12.13">'[35]COMPOSIÇÃO CUSTO'!#REF!</definedName>
    <definedName name="item12.14" localSheetId="6">'[34]COMPOSIÇÃO CUSTO'!#REF!</definedName>
    <definedName name="item12.14" localSheetId="7">'[35]COMPOSIÇÃO CUSTO'!#REF!</definedName>
    <definedName name="item12.14" localSheetId="8">'[35]COMPOSIÇÃO CUSTO'!#REF!</definedName>
    <definedName name="item12.14" localSheetId="9">'[35]COMPOSIÇÃO CUSTO'!#REF!</definedName>
    <definedName name="item12.14" localSheetId="10">'[35]COMPOSIÇÃO CUSTO'!#REF!</definedName>
    <definedName name="item12.14">'[35]COMPOSIÇÃO CUSTO'!#REF!</definedName>
    <definedName name="item12.15" localSheetId="6">'[34]COMPOSIÇÃO CUSTO'!#REF!</definedName>
    <definedName name="item12.15" localSheetId="7">'[35]COMPOSIÇÃO CUSTO'!#REF!</definedName>
    <definedName name="item12.15" localSheetId="8">'[35]COMPOSIÇÃO CUSTO'!#REF!</definedName>
    <definedName name="item12.15" localSheetId="9">'[35]COMPOSIÇÃO CUSTO'!#REF!</definedName>
    <definedName name="item12.15" localSheetId="10">'[35]COMPOSIÇÃO CUSTO'!#REF!</definedName>
    <definedName name="item12.15">'[35]COMPOSIÇÃO CUSTO'!#REF!</definedName>
    <definedName name="item12.16" localSheetId="6">'[34]COMPOSIÇÃO CUSTO'!#REF!</definedName>
    <definedName name="item12.16" localSheetId="7">'[35]COMPOSIÇÃO CUSTO'!#REF!</definedName>
    <definedName name="item12.16" localSheetId="8">'[35]COMPOSIÇÃO CUSTO'!#REF!</definedName>
    <definedName name="item12.16" localSheetId="9">'[35]COMPOSIÇÃO CUSTO'!#REF!</definedName>
    <definedName name="item12.16" localSheetId="10">'[35]COMPOSIÇÃO CUSTO'!#REF!</definedName>
    <definedName name="item12.16">'[35]COMPOSIÇÃO CUSTO'!#REF!</definedName>
    <definedName name="item12.17" localSheetId="6">'[34]COMPOSIÇÃO CUSTO'!#REF!</definedName>
    <definedName name="item12.17" localSheetId="7">'[35]COMPOSIÇÃO CUSTO'!#REF!</definedName>
    <definedName name="item12.17" localSheetId="8">'[35]COMPOSIÇÃO CUSTO'!#REF!</definedName>
    <definedName name="item12.17" localSheetId="9">'[35]COMPOSIÇÃO CUSTO'!#REF!</definedName>
    <definedName name="item12.17" localSheetId="10">'[35]COMPOSIÇÃO CUSTO'!#REF!</definedName>
    <definedName name="item12.17">'[35]COMPOSIÇÃO CUSTO'!#REF!</definedName>
    <definedName name="item12.18" localSheetId="6">'[34]COMPOSIÇÃO CUSTO'!#REF!</definedName>
    <definedName name="item12.18" localSheetId="7">'[35]COMPOSIÇÃO CUSTO'!#REF!</definedName>
    <definedName name="item12.18" localSheetId="8">'[35]COMPOSIÇÃO CUSTO'!#REF!</definedName>
    <definedName name="item12.18" localSheetId="9">'[35]COMPOSIÇÃO CUSTO'!#REF!</definedName>
    <definedName name="item12.18" localSheetId="10">'[35]COMPOSIÇÃO CUSTO'!#REF!</definedName>
    <definedName name="item12.18">'[35]COMPOSIÇÃO CUSTO'!#REF!</definedName>
    <definedName name="item12.19" localSheetId="6">'[34]COMPOSIÇÃO CUSTO'!#REF!</definedName>
    <definedName name="item12.19" localSheetId="7">'[35]COMPOSIÇÃO CUSTO'!#REF!</definedName>
    <definedName name="item12.19" localSheetId="8">'[35]COMPOSIÇÃO CUSTO'!#REF!</definedName>
    <definedName name="item12.19" localSheetId="9">'[35]COMPOSIÇÃO CUSTO'!#REF!</definedName>
    <definedName name="item12.19" localSheetId="10">'[35]COMPOSIÇÃO CUSTO'!#REF!</definedName>
    <definedName name="item12.19">'[35]COMPOSIÇÃO CUSTO'!#REF!</definedName>
    <definedName name="item12.2" localSheetId="6">'[34]COMPOSIÇÃO CUSTO'!#REF!</definedName>
    <definedName name="item12.2" localSheetId="7">'[35]COMPOSIÇÃO CUSTO'!#REF!</definedName>
    <definedName name="item12.2" localSheetId="8">'[35]COMPOSIÇÃO CUSTO'!#REF!</definedName>
    <definedName name="item12.2" localSheetId="9">'[35]COMPOSIÇÃO CUSTO'!#REF!</definedName>
    <definedName name="item12.2" localSheetId="10">'[35]COMPOSIÇÃO CUSTO'!#REF!</definedName>
    <definedName name="item12.2">'[35]COMPOSIÇÃO CUSTO'!#REF!</definedName>
    <definedName name="item12.20" localSheetId="6">'[34]COMPOSIÇÃO CUSTO'!#REF!</definedName>
    <definedName name="item12.20" localSheetId="7">'[35]COMPOSIÇÃO CUSTO'!#REF!</definedName>
    <definedName name="item12.20" localSheetId="8">'[35]COMPOSIÇÃO CUSTO'!#REF!</definedName>
    <definedName name="item12.20" localSheetId="9">'[35]COMPOSIÇÃO CUSTO'!#REF!</definedName>
    <definedName name="item12.20" localSheetId="10">'[35]COMPOSIÇÃO CUSTO'!#REF!</definedName>
    <definedName name="item12.20">'[35]COMPOSIÇÃO CUSTO'!#REF!</definedName>
    <definedName name="item12.21" localSheetId="6">'[34]COMPOSIÇÃO CUSTO'!#REF!</definedName>
    <definedName name="item12.21" localSheetId="7">'[35]COMPOSIÇÃO CUSTO'!#REF!</definedName>
    <definedName name="item12.21" localSheetId="8">'[35]COMPOSIÇÃO CUSTO'!#REF!</definedName>
    <definedName name="item12.21" localSheetId="9">'[35]COMPOSIÇÃO CUSTO'!#REF!</definedName>
    <definedName name="item12.21" localSheetId="10">'[35]COMPOSIÇÃO CUSTO'!#REF!</definedName>
    <definedName name="item12.21">'[35]COMPOSIÇÃO CUSTO'!#REF!</definedName>
    <definedName name="item12.22" localSheetId="6">'[34]COMPOSIÇÃO CUSTO'!#REF!</definedName>
    <definedName name="item12.22" localSheetId="7">'[35]COMPOSIÇÃO CUSTO'!#REF!</definedName>
    <definedName name="item12.22" localSheetId="8">'[35]COMPOSIÇÃO CUSTO'!#REF!</definedName>
    <definedName name="item12.22" localSheetId="9">'[35]COMPOSIÇÃO CUSTO'!#REF!</definedName>
    <definedName name="item12.22" localSheetId="10">'[35]COMPOSIÇÃO CUSTO'!#REF!</definedName>
    <definedName name="item12.22">'[35]COMPOSIÇÃO CUSTO'!#REF!</definedName>
    <definedName name="item12.23" localSheetId="6">'[34]COMPOSIÇÃO CUSTO'!#REF!</definedName>
    <definedName name="item12.23" localSheetId="7">'[35]COMPOSIÇÃO CUSTO'!#REF!</definedName>
    <definedName name="item12.23" localSheetId="8">'[35]COMPOSIÇÃO CUSTO'!#REF!</definedName>
    <definedName name="item12.23" localSheetId="9">'[35]COMPOSIÇÃO CUSTO'!#REF!</definedName>
    <definedName name="item12.23" localSheetId="10">'[35]COMPOSIÇÃO CUSTO'!#REF!</definedName>
    <definedName name="item12.23">'[35]COMPOSIÇÃO CUSTO'!#REF!</definedName>
    <definedName name="item12.24" localSheetId="6">'[34]COMPOSIÇÃO CUSTO'!#REF!</definedName>
    <definedName name="item12.24" localSheetId="7">'[35]COMPOSIÇÃO CUSTO'!#REF!</definedName>
    <definedName name="item12.24" localSheetId="8">'[35]COMPOSIÇÃO CUSTO'!#REF!</definedName>
    <definedName name="item12.24" localSheetId="9">'[35]COMPOSIÇÃO CUSTO'!#REF!</definedName>
    <definedName name="item12.24" localSheetId="10">'[35]COMPOSIÇÃO CUSTO'!#REF!</definedName>
    <definedName name="item12.24">'[35]COMPOSIÇÃO CUSTO'!#REF!</definedName>
    <definedName name="item12.25" localSheetId="6">'[34]COMPOSIÇÃO CUSTO'!#REF!</definedName>
    <definedName name="item12.25" localSheetId="7">'[35]COMPOSIÇÃO CUSTO'!#REF!</definedName>
    <definedName name="item12.25" localSheetId="8">'[35]COMPOSIÇÃO CUSTO'!#REF!</definedName>
    <definedName name="item12.25" localSheetId="9">'[35]COMPOSIÇÃO CUSTO'!#REF!</definedName>
    <definedName name="item12.25" localSheetId="10">'[35]COMPOSIÇÃO CUSTO'!#REF!</definedName>
    <definedName name="item12.25">'[35]COMPOSIÇÃO CUSTO'!#REF!</definedName>
    <definedName name="item12.26" localSheetId="6">'[34]COMPOSIÇÃO CUSTO'!#REF!</definedName>
    <definedName name="item12.26" localSheetId="7">'[35]COMPOSIÇÃO CUSTO'!#REF!</definedName>
    <definedName name="item12.26" localSheetId="8">'[35]COMPOSIÇÃO CUSTO'!#REF!</definedName>
    <definedName name="item12.26" localSheetId="9">'[35]COMPOSIÇÃO CUSTO'!#REF!</definedName>
    <definedName name="item12.26" localSheetId="10">'[35]COMPOSIÇÃO CUSTO'!#REF!</definedName>
    <definedName name="item12.26">'[35]COMPOSIÇÃO CUSTO'!#REF!</definedName>
    <definedName name="item12.27" localSheetId="6">'[34]COMPOSIÇÃO CUSTO'!#REF!</definedName>
    <definedName name="item12.27" localSheetId="7">'[35]COMPOSIÇÃO CUSTO'!#REF!</definedName>
    <definedName name="item12.27" localSheetId="8">'[35]COMPOSIÇÃO CUSTO'!#REF!</definedName>
    <definedName name="item12.27" localSheetId="9">'[35]COMPOSIÇÃO CUSTO'!#REF!</definedName>
    <definedName name="item12.27" localSheetId="10">'[35]COMPOSIÇÃO CUSTO'!#REF!</definedName>
    <definedName name="item12.27">'[35]COMPOSIÇÃO CUSTO'!#REF!</definedName>
    <definedName name="item12.3" localSheetId="6">'[34]COMPOSIÇÃO CUSTO'!#REF!</definedName>
    <definedName name="item12.3" localSheetId="7">'[35]COMPOSIÇÃO CUSTO'!#REF!</definedName>
    <definedName name="item12.3" localSheetId="8">'[35]COMPOSIÇÃO CUSTO'!#REF!</definedName>
    <definedName name="item12.3" localSheetId="9">'[35]COMPOSIÇÃO CUSTO'!#REF!</definedName>
    <definedName name="item12.3" localSheetId="10">'[35]COMPOSIÇÃO CUSTO'!#REF!</definedName>
    <definedName name="item12.3">'[35]COMPOSIÇÃO CUSTO'!#REF!</definedName>
    <definedName name="item12.4" localSheetId="6">'[34]COMPOSIÇÃO CUSTO'!#REF!</definedName>
    <definedName name="item12.4" localSheetId="7">'[35]COMPOSIÇÃO CUSTO'!#REF!</definedName>
    <definedName name="item12.4" localSheetId="8">'[35]COMPOSIÇÃO CUSTO'!#REF!</definedName>
    <definedName name="item12.4" localSheetId="9">'[35]COMPOSIÇÃO CUSTO'!#REF!</definedName>
    <definedName name="item12.4" localSheetId="10">'[35]COMPOSIÇÃO CUSTO'!#REF!</definedName>
    <definedName name="item12.4">'[35]COMPOSIÇÃO CUSTO'!#REF!</definedName>
    <definedName name="item12.5" localSheetId="6">'[34]COMPOSIÇÃO CUSTO'!#REF!</definedName>
    <definedName name="item12.5" localSheetId="7">'[35]COMPOSIÇÃO CUSTO'!#REF!</definedName>
    <definedName name="item12.5" localSheetId="8">'[35]COMPOSIÇÃO CUSTO'!#REF!</definedName>
    <definedName name="item12.5" localSheetId="9">'[35]COMPOSIÇÃO CUSTO'!#REF!</definedName>
    <definedName name="item12.5" localSheetId="10">'[35]COMPOSIÇÃO CUSTO'!#REF!</definedName>
    <definedName name="item12.5">'[35]COMPOSIÇÃO CUSTO'!#REF!</definedName>
    <definedName name="item12.6" localSheetId="6">'[34]COMPOSIÇÃO CUSTO'!#REF!</definedName>
    <definedName name="item12.6" localSheetId="7">'[35]COMPOSIÇÃO CUSTO'!#REF!</definedName>
    <definedName name="item12.6" localSheetId="8">'[35]COMPOSIÇÃO CUSTO'!#REF!</definedName>
    <definedName name="item12.6" localSheetId="9">'[35]COMPOSIÇÃO CUSTO'!#REF!</definedName>
    <definedName name="item12.6" localSheetId="10">'[35]COMPOSIÇÃO CUSTO'!#REF!</definedName>
    <definedName name="item12.6">'[35]COMPOSIÇÃO CUSTO'!#REF!</definedName>
    <definedName name="item12.7" localSheetId="6">'[34]COMPOSIÇÃO CUSTO'!#REF!</definedName>
    <definedName name="item12.7" localSheetId="7">'[35]COMPOSIÇÃO CUSTO'!#REF!</definedName>
    <definedName name="item12.7" localSheetId="8">'[35]COMPOSIÇÃO CUSTO'!#REF!</definedName>
    <definedName name="item12.7" localSheetId="9">'[35]COMPOSIÇÃO CUSTO'!#REF!</definedName>
    <definedName name="item12.7" localSheetId="10">'[35]COMPOSIÇÃO CUSTO'!#REF!</definedName>
    <definedName name="item12.7">'[35]COMPOSIÇÃO CUSTO'!#REF!</definedName>
    <definedName name="item12.8" localSheetId="6">'[34]COMPOSIÇÃO CUSTO'!#REF!</definedName>
    <definedName name="item12.8" localSheetId="7">'[35]COMPOSIÇÃO CUSTO'!#REF!</definedName>
    <definedName name="item12.8" localSheetId="8">'[35]COMPOSIÇÃO CUSTO'!#REF!</definedName>
    <definedName name="item12.8" localSheetId="9">'[35]COMPOSIÇÃO CUSTO'!#REF!</definedName>
    <definedName name="item12.8" localSheetId="10">'[35]COMPOSIÇÃO CUSTO'!#REF!</definedName>
    <definedName name="item12.8">'[35]COMPOSIÇÃO CUSTO'!#REF!</definedName>
    <definedName name="item12.9" localSheetId="6">'[34]COMPOSIÇÃO CUSTO'!#REF!</definedName>
    <definedName name="item12.9" localSheetId="7">'[35]COMPOSIÇÃO CUSTO'!#REF!</definedName>
    <definedName name="item12.9" localSheetId="8">'[35]COMPOSIÇÃO CUSTO'!#REF!</definedName>
    <definedName name="item12.9" localSheetId="9">'[35]COMPOSIÇÃO CUSTO'!#REF!</definedName>
    <definedName name="item12.9" localSheetId="10">'[35]COMPOSIÇÃO CUSTO'!#REF!</definedName>
    <definedName name="item12.9">'[35]COMPOSIÇÃO CUSTO'!#REF!</definedName>
    <definedName name="item12_1">[36]Composição!$E$2747</definedName>
    <definedName name="item12_10">[36]Composição!$E$2931</definedName>
    <definedName name="item12_11">[36]Composição!$E$2945</definedName>
    <definedName name="item12_12">[36]Composição!$E$2957</definedName>
    <definedName name="item12_13">[36]Composição!$E$2978</definedName>
    <definedName name="item12_14">[36]Composição!$E$2992</definedName>
    <definedName name="item12_15">[36]Composição!$E$3005</definedName>
    <definedName name="item12_16">[36]Composição!$E$3018</definedName>
    <definedName name="item12_17">[36]Composição!$E$3043</definedName>
    <definedName name="item12_18">[36]Composição!$E$3061</definedName>
    <definedName name="item12_19">[36]Composição!$E$3079</definedName>
    <definedName name="item12_2">[36]Composição!$E$2766</definedName>
    <definedName name="item12_20">[36]Composição!$E$3106</definedName>
    <definedName name="item12_21">[36]Composição!$E$3124</definedName>
    <definedName name="item12_22">[36]Composição!$E$3135</definedName>
    <definedName name="item12_23">[36]Composição!$E$3146</definedName>
    <definedName name="item12_24">[36]Composição!$E$3162</definedName>
    <definedName name="item12_25">[36]Composição!$E$3172</definedName>
    <definedName name="item12_26">[36]Composição!$E$3192</definedName>
    <definedName name="item12_27">[36]Composição!$E$3205</definedName>
    <definedName name="item12_3">[36]Composição!$E$2792</definedName>
    <definedName name="item12_4">[36]Composição!$E$2813</definedName>
    <definedName name="item12_5">[36]Composição!$E$2831</definedName>
    <definedName name="item12_6">[36]Composição!$E$2857</definedName>
    <definedName name="item12_7">[36]Composição!$E$2876</definedName>
    <definedName name="item12_8">[36]Composição!$E$2894</definedName>
    <definedName name="item12_9">[36]Composição!$E$2915</definedName>
    <definedName name="item13.1" localSheetId="6">'[34]COMPOSIÇÃO CUSTO'!#REF!</definedName>
    <definedName name="item13.1" localSheetId="7">'[35]COMPOSIÇÃO CUSTO'!#REF!</definedName>
    <definedName name="item13.1" localSheetId="8">'[35]COMPOSIÇÃO CUSTO'!#REF!</definedName>
    <definedName name="item13.1" localSheetId="9">'[35]COMPOSIÇÃO CUSTO'!#REF!</definedName>
    <definedName name="item13.1" localSheetId="10">'[35]COMPOSIÇÃO CUSTO'!#REF!</definedName>
    <definedName name="item13.1">'[35]COMPOSIÇÃO CUSTO'!#REF!</definedName>
    <definedName name="item13.10" localSheetId="6">'[34]COMPOSIÇÃO CUSTO'!#REF!</definedName>
    <definedName name="item13.10" localSheetId="7">'[35]COMPOSIÇÃO CUSTO'!#REF!</definedName>
    <definedName name="item13.10" localSheetId="8">'[35]COMPOSIÇÃO CUSTO'!#REF!</definedName>
    <definedName name="item13.10" localSheetId="9">'[35]COMPOSIÇÃO CUSTO'!#REF!</definedName>
    <definedName name="item13.10" localSheetId="10">'[35]COMPOSIÇÃO CUSTO'!#REF!</definedName>
    <definedName name="item13.10">'[35]COMPOSIÇÃO CUSTO'!#REF!</definedName>
    <definedName name="item13.11" localSheetId="6">'[34]COMPOSIÇÃO CUSTO'!#REF!</definedName>
    <definedName name="item13.11" localSheetId="7">'[35]COMPOSIÇÃO CUSTO'!#REF!</definedName>
    <definedName name="item13.11" localSheetId="8">'[35]COMPOSIÇÃO CUSTO'!#REF!</definedName>
    <definedName name="item13.11" localSheetId="9">'[35]COMPOSIÇÃO CUSTO'!#REF!</definedName>
    <definedName name="item13.11" localSheetId="10">'[35]COMPOSIÇÃO CUSTO'!#REF!</definedName>
    <definedName name="item13.11">'[35]COMPOSIÇÃO CUSTO'!#REF!</definedName>
    <definedName name="item13.12" localSheetId="6">'[34]COMPOSIÇÃO CUSTO'!#REF!</definedName>
    <definedName name="item13.12" localSheetId="7">'[35]COMPOSIÇÃO CUSTO'!#REF!</definedName>
    <definedName name="item13.12" localSheetId="8">'[35]COMPOSIÇÃO CUSTO'!#REF!</definedName>
    <definedName name="item13.12" localSheetId="9">'[35]COMPOSIÇÃO CUSTO'!#REF!</definedName>
    <definedName name="item13.12" localSheetId="10">'[35]COMPOSIÇÃO CUSTO'!#REF!</definedName>
    <definedName name="item13.12">'[35]COMPOSIÇÃO CUSTO'!#REF!</definedName>
    <definedName name="item13.13" localSheetId="6">'[34]COMPOSIÇÃO CUSTO'!#REF!</definedName>
    <definedName name="item13.13" localSheetId="7">'[35]COMPOSIÇÃO CUSTO'!#REF!</definedName>
    <definedName name="item13.13" localSheetId="8">'[35]COMPOSIÇÃO CUSTO'!#REF!</definedName>
    <definedName name="item13.13" localSheetId="9">'[35]COMPOSIÇÃO CUSTO'!#REF!</definedName>
    <definedName name="item13.13" localSheetId="10">'[35]COMPOSIÇÃO CUSTO'!#REF!</definedName>
    <definedName name="item13.13">'[35]COMPOSIÇÃO CUSTO'!#REF!</definedName>
    <definedName name="item13.2" localSheetId="6">'[34]COMPOSIÇÃO CUSTO'!#REF!</definedName>
    <definedName name="item13.2" localSheetId="7">'[35]COMPOSIÇÃO CUSTO'!#REF!</definedName>
    <definedName name="item13.2" localSheetId="8">'[35]COMPOSIÇÃO CUSTO'!#REF!</definedName>
    <definedName name="item13.2" localSheetId="9">'[35]COMPOSIÇÃO CUSTO'!#REF!</definedName>
    <definedName name="item13.2" localSheetId="10">'[35]COMPOSIÇÃO CUSTO'!#REF!</definedName>
    <definedName name="item13.2">'[35]COMPOSIÇÃO CUSTO'!#REF!</definedName>
    <definedName name="item13.3" localSheetId="6">'[34]COMPOSIÇÃO CUSTO'!#REF!</definedName>
    <definedName name="item13.3" localSheetId="7">'[35]COMPOSIÇÃO CUSTO'!#REF!</definedName>
    <definedName name="item13.3" localSheetId="8">'[35]COMPOSIÇÃO CUSTO'!#REF!</definedName>
    <definedName name="item13.3" localSheetId="9">'[35]COMPOSIÇÃO CUSTO'!#REF!</definedName>
    <definedName name="item13.3" localSheetId="10">'[35]COMPOSIÇÃO CUSTO'!#REF!</definedName>
    <definedName name="item13.3">'[35]COMPOSIÇÃO CUSTO'!#REF!</definedName>
    <definedName name="item13.4" localSheetId="6">'[34]COMPOSIÇÃO CUSTO'!#REF!</definedName>
    <definedName name="item13.4" localSheetId="7">'[35]COMPOSIÇÃO CUSTO'!#REF!</definedName>
    <definedName name="item13.4" localSheetId="8">'[35]COMPOSIÇÃO CUSTO'!#REF!</definedName>
    <definedName name="item13.4" localSheetId="9">'[35]COMPOSIÇÃO CUSTO'!#REF!</definedName>
    <definedName name="item13.4" localSheetId="10">'[35]COMPOSIÇÃO CUSTO'!#REF!</definedName>
    <definedName name="item13.4">'[35]COMPOSIÇÃO CUSTO'!#REF!</definedName>
    <definedName name="item13.5" localSheetId="6">'[34]COMPOSIÇÃO CUSTO'!#REF!</definedName>
    <definedName name="item13.5" localSheetId="7">'[35]COMPOSIÇÃO CUSTO'!#REF!</definedName>
    <definedName name="item13.5" localSheetId="8">'[35]COMPOSIÇÃO CUSTO'!#REF!</definedName>
    <definedName name="item13.5" localSheetId="9">'[35]COMPOSIÇÃO CUSTO'!#REF!</definedName>
    <definedName name="item13.5" localSheetId="10">'[35]COMPOSIÇÃO CUSTO'!#REF!</definedName>
    <definedName name="item13.5">'[35]COMPOSIÇÃO CUSTO'!#REF!</definedName>
    <definedName name="item13.6" localSheetId="6">'[34]COMPOSIÇÃO CUSTO'!#REF!</definedName>
    <definedName name="item13.6" localSheetId="7">'[35]COMPOSIÇÃO CUSTO'!#REF!</definedName>
    <definedName name="item13.6" localSheetId="8">'[35]COMPOSIÇÃO CUSTO'!#REF!</definedName>
    <definedName name="item13.6" localSheetId="9">'[35]COMPOSIÇÃO CUSTO'!#REF!</definedName>
    <definedName name="item13.6" localSheetId="10">'[35]COMPOSIÇÃO CUSTO'!#REF!</definedName>
    <definedName name="item13.6">'[35]COMPOSIÇÃO CUSTO'!#REF!</definedName>
    <definedName name="item13.7" localSheetId="6">'[34]COMPOSIÇÃO CUSTO'!#REF!</definedName>
    <definedName name="item13.7" localSheetId="7">'[35]COMPOSIÇÃO CUSTO'!#REF!</definedName>
    <definedName name="item13.7" localSheetId="8">'[35]COMPOSIÇÃO CUSTO'!#REF!</definedName>
    <definedName name="item13.7" localSheetId="9">'[35]COMPOSIÇÃO CUSTO'!#REF!</definedName>
    <definedName name="item13.7" localSheetId="10">'[35]COMPOSIÇÃO CUSTO'!#REF!</definedName>
    <definedName name="item13.7">'[35]COMPOSIÇÃO CUSTO'!#REF!</definedName>
    <definedName name="item13.8" localSheetId="6">'[34]COMPOSIÇÃO CUSTO'!#REF!</definedName>
    <definedName name="item13.8" localSheetId="7">'[35]COMPOSIÇÃO CUSTO'!#REF!</definedName>
    <definedName name="item13.8" localSheetId="8">'[35]COMPOSIÇÃO CUSTO'!#REF!</definedName>
    <definedName name="item13.8" localSheetId="9">'[35]COMPOSIÇÃO CUSTO'!#REF!</definedName>
    <definedName name="item13.8" localSheetId="10">'[35]COMPOSIÇÃO CUSTO'!#REF!</definedName>
    <definedName name="item13.8">'[35]COMPOSIÇÃO CUSTO'!#REF!</definedName>
    <definedName name="item13.9" localSheetId="6">'[34]COMPOSIÇÃO CUSTO'!#REF!</definedName>
    <definedName name="item13.9" localSheetId="7">'[35]COMPOSIÇÃO CUSTO'!#REF!</definedName>
    <definedName name="item13.9" localSheetId="8">'[35]COMPOSIÇÃO CUSTO'!#REF!</definedName>
    <definedName name="item13.9" localSheetId="9">'[35]COMPOSIÇÃO CUSTO'!#REF!</definedName>
    <definedName name="item13.9" localSheetId="10">'[35]COMPOSIÇÃO CUSTO'!#REF!</definedName>
    <definedName name="item13.9">'[35]COMPOSIÇÃO CUSTO'!#REF!</definedName>
    <definedName name="item13_1">[36]Composição!$E$3248</definedName>
    <definedName name="item13_10">[36]Composição!$E$3361</definedName>
    <definedName name="item13_11">[36]Composição!$E$3374</definedName>
    <definedName name="item13_12">[36]Composição!$E$3385</definedName>
    <definedName name="item13_13">[36]Composição!$E$3399</definedName>
    <definedName name="item13_2">[36]Composição!$E$3260</definedName>
    <definedName name="item13_3">[36]Composição!$E$3272</definedName>
    <definedName name="item13_4">[36]Composição!$E$3284</definedName>
    <definedName name="item13_5">[36]Composição!$E$3298</definedName>
    <definedName name="item13_6">[36]Composição!$E$3311</definedName>
    <definedName name="item13_7">[36]Composição!$E$3324</definedName>
    <definedName name="item13_8">[36]Composição!$E$3336</definedName>
    <definedName name="item13_9">[36]Composição!$E$3350</definedName>
    <definedName name="item14.1" localSheetId="6">'[34]COMPOSIÇÃO CUSTO'!#REF!</definedName>
    <definedName name="item14.1" localSheetId="7">'[35]COMPOSIÇÃO CUSTO'!#REF!</definedName>
    <definedName name="item14.1" localSheetId="8">'[35]COMPOSIÇÃO CUSTO'!#REF!</definedName>
    <definedName name="item14.1" localSheetId="9">'[35]COMPOSIÇÃO CUSTO'!#REF!</definedName>
    <definedName name="item14.1" localSheetId="10">'[35]COMPOSIÇÃO CUSTO'!#REF!</definedName>
    <definedName name="item14.1">'[35]COMPOSIÇÃO CUSTO'!#REF!</definedName>
    <definedName name="item14.2" localSheetId="6">'[34]COMPOSIÇÃO CUSTO'!#REF!</definedName>
    <definedName name="item14.2" localSheetId="7">'[35]COMPOSIÇÃO CUSTO'!#REF!</definedName>
    <definedName name="item14.2" localSheetId="8">'[35]COMPOSIÇÃO CUSTO'!#REF!</definedName>
    <definedName name="item14.2" localSheetId="9">'[35]COMPOSIÇÃO CUSTO'!#REF!</definedName>
    <definedName name="item14.2" localSheetId="10">'[35]COMPOSIÇÃO CUSTO'!#REF!</definedName>
    <definedName name="item14.2">'[35]COMPOSIÇÃO CUSTO'!#REF!</definedName>
    <definedName name="item14.3" localSheetId="6">'[34]COMPOSIÇÃO CUSTO'!#REF!</definedName>
    <definedName name="item14.3" localSheetId="7">'[35]COMPOSIÇÃO CUSTO'!#REF!</definedName>
    <definedName name="item14.3" localSheetId="8">'[35]COMPOSIÇÃO CUSTO'!#REF!</definedName>
    <definedName name="item14.3" localSheetId="9">'[35]COMPOSIÇÃO CUSTO'!#REF!</definedName>
    <definedName name="item14.3" localSheetId="10">'[35]COMPOSIÇÃO CUSTO'!#REF!</definedName>
    <definedName name="item14.3">'[35]COMPOSIÇÃO CUSTO'!#REF!</definedName>
    <definedName name="item14.4" localSheetId="6">'[34]COMPOSIÇÃO CUSTO'!#REF!</definedName>
    <definedName name="item14.4" localSheetId="7">'[35]COMPOSIÇÃO CUSTO'!#REF!</definedName>
    <definedName name="item14.4" localSheetId="8">'[35]COMPOSIÇÃO CUSTO'!#REF!</definedName>
    <definedName name="item14.4" localSheetId="9">'[35]COMPOSIÇÃO CUSTO'!#REF!</definedName>
    <definedName name="item14.4" localSheetId="10">'[35]COMPOSIÇÃO CUSTO'!#REF!</definedName>
    <definedName name="item14.4">'[35]COMPOSIÇÃO CUSTO'!#REF!</definedName>
    <definedName name="item14.5" localSheetId="6">'[34]COMPOSIÇÃO CUSTO'!#REF!</definedName>
    <definedName name="item14.5" localSheetId="7">'[35]COMPOSIÇÃO CUSTO'!#REF!</definedName>
    <definedName name="item14.5" localSheetId="8">'[35]COMPOSIÇÃO CUSTO'!#REF!</definedName>
    <definedName name="item14.5" localSheetId="9">'[35]COMPOSIÇÃO CUSTO'!#REF!</definedName>
    <definedName name="item14.5" localSheetId="10">'[35]COMPOSIÇÃO CUSTO'!#REF!</definedName>
    <definedName name="item14.5">'[35]COMPOSIÇÃO CUSTO'!#REF!</definedName>
    <definedName name="item14.6" localSheetId="6">'[34]COMPOSIÇÃO CUSTO'!#REF!</definedName>
    <definedName name="item14.6" localSheetId="7">'[35]COMPOSIÇÃO CUSTO'!#REF!</definedName>
    <definedName name="item14.6" localSheetId="8">'[35]COMPOSIÇÃO CUSTO'!#REF!</definedName>
    <definedName name="item14.6" localSheetId="9">'[35]COMPOSIÇÃO CUSTO'!#REF!</definedName>
    <definedName name="item14.6" localSheetId="10">'[35]COMPOSIÇÃO CUSTO'!#REF!</definedName>
    <definedName name="item14.6">'[35]COMPOSIÇÃO CUSTO'!#REF!</definedName>
    <definedName name="item14_1">[36]Composição!$E$3426</definedName>
    <definedName name="item14_2">[36]Composição!$E$3437</definedName>
    <definedName name="item14_3">[36]Composição!$E$3449</definedName>
    <definedName name="item14_4">[36]Composição!$E$3460</definedName>
    <definedName name="item14_5">[36]Composição!$E$3470</definedName>
    <definedName name="item14_6">[36]Composição!$E$3480</definedName>
    <definedName name="item15.1" localSheetId="6">'[34]COMPOSIÇÃO CUSTO'!#REF!</definedName>
    <definedName name="item15.1" localSheetId="7">'[35]COMPOSIÇÃO CUSTO'!#REF!</definedName>
    <definedName name="item15.1" localSheetId="8">'[35]COMPOSIÇÃO CUSTO'!#REF!</definedName>
    <definedName name="item15.1" localSheetId="9">'[35]COMPOSIÇÃO CUSTO'!#REF!</definedName>
    <definedName name="item15.1" localSheetId="10">'[35]COMPOSIÇÃO CUSTO'!#REF!</definedName>
    <definedName name="item15.1">'[35]COMPOSIÇÃO CUSTO'!#REF!</definedName>
    <definedName name="item15.10" localSheetId="6">'[34]COMPOSIÇÃO CUSTO'!#REF!</definedName>
    <definedName name="item15.10" localSheetId="7">'[35]COMPOSIÇÃO CUSTO'!#REF!</definedName>
    <definedName name="item15.10" localSheetId="8">'[35]COMPOSIÇÃO CUSTO'!#REF!</definedName>
    <definedName name="item15.10" localSheetId="9">'[35]COMPOSIÇÃO CUSTO'!#REF!</definedName>
    <definedName name="item15.10" localSheetId="10">'[35]COMPOSIÇÃO CUSTO'!#REF!</definedName>
    <definedName name="item15.10">'[35]COMPOSIÇÃO CUSTO'!#REF!</definedName>
    <definedName name="item15.11" localSheetId="6">'[34]COMPOSIÇÃO CUSTO'!#REF!</definedName>
    <definedName name="item15.11" localSheetId="7">'[35]COMPOSIÇÃO CUSTO'!#REF!</definedName>
    <definedName name="item15.11" localSheetId="8">'[35]COMPOSIÇÃO CUSTO'!#REF!</definedName>
    <definedName name="item15.11" localSheetId="9">'[35]COMPOSIÇÃO CUSTO'!#REF!</definedName>
    <definedName name="item15.11" localSheetId="10">'[35]COMPOSIÇÃO CUSTO'!#REF!</definedName>
    <definedName name="item15.11">'[35]COMPOSIÇÃO CUSTO'!#REF!</definedName>
    <definedName name="item15.12" localSheetId="6">'[34]COMPOSIÇÃO CUSTO'!#REF!</definedName>
    <definedName name="item15.12" localSheetId="7">'[35]COMPOSIÇÃO CUSTO'!#REF!</definedName>
    <definedName name="item15.12" localSheetId="8">'[35]COMPOSIÇÃO CUSTO'!#REF!</definedName>
    <definedName name="item15.12" localSheetId="9">'[35]COMPOSIÇÃO CUSTO'!#REF!</definedName>
    <definedName name="item15.12" localSheetId="10">'[35]COMPOSIÇÃO CUSTO'!#REF!</definedName>
    <definedName name="item15.12">'[35]COMPOSIÇÃO CUSTO'!#REF!</definedName>
    <definedName name="item15.13" localSheetId="6">'[34]COMPOSIÇÃO CUSTO'!#REF!</definedName>
    <definedName name="item15.13" localSheetId="7">'[35]COMPOSIÇÃO CUSTO'!#REF!</definedName>
    <definedName name="item15.13" localSheetId="8">'[35]COMPOSIÇÃO CUSTO'!#REF!</definedName>
    <definedName name="item15.13" localSheetId="9">'[35]COMPOSIÇÃO CUSTO'!#REF!</definedName>
    <definedName name="item15.13" localSheetId="10">'[35]COMPOSIÇÃO CUSTO'!#REF!</definedName>
    <definedName name="item15.13">'[35]COMPOSIÇÃO CUSTO'!#REF!</definedName>
    <definedName name="item15.2" localSheetId="6">'[34]COMPOSIÇÃO CUSTO'!#REF!</definedName>
    <definedName name="item15.2" localSheetId="7">'[35]COMPOSIÇÃO CUSTO'!#REF!</definedName>
    <definedName name="item15.2" localSheetId="8">'[35]COMPOSIÇÃO CUSTO'!#REF!</definedName>
    <definedName name="item15.2" localSheetId="9">'[35]COMPOSIÇÃO CUSTO'!#REF!</definedName>
    <definedName name="item15.2" localSheetId="10">'[35]COMPOSIÇÃO CUSTO'!#REF!</definedName>
    <definedName name="item15.2">'[35]COMPOSIÇÃO CUSTO'!#REF!</definedName>
    <definedName name="item15.3" localSheetId="6">'[34]COMPOSIÇÃO CUSTO'!#REF!</definedName>
    <definedName name="item15.3" localSheetId="7">'[35]COMPOSIÇÃO CUSTO'!#REF!</definedName>
    <definedName name="item15.3" localSheetId="8">'[35]COMPOSIÇÃO CUSTO'!#REF!</definedName>
    <definedName name="item15.3" localSheetId="9">'[35]COMPOSIÇÃO CUSTO'!#REF!</definedName>
    <definedName name="item15.3" localSheetId="10">'[35]COMPOSIÇÃO CUSTO'!#REF!</definedName>
    <definedName name="item15.3">'[35]COMPOSIÇÃO CUSTO'!#REF!</definedName>
    <definedName name="item15.4" localSheetId="6">'[34]COMPOSIÇÃO CUSTO'!#REF!</definedName>
    <definedName name="item15.4" localSheetId="7">'[35]COMPOSIÇÃO CUSTO'!#REF!</definedName>
    <definedName name="item15.4" localSheetId="8">'[35]COMPOSIÇÃO CUSTO'!#REF!</definedName>
    <definedName name="item15.4" localSheetId="9">'[35]COMPOSIÇÃO CUSTO'!#REF!</definedName>
    <definedName name="item15.4" localSheetId="10">'[35]COMPOSIÇÃO CUSTO'!#REF!</definedName>
    <definedName name="item15.4">'[35]COMPOSIÇÃO CUSTO'!#REF!</definedName>
    <definedName name="item15.5" localSheetId="6">'[34]COMPOSIÇÃO CUSTO'!#REF!</definedName>
    <definedName name="item15.5" localSheetId="7">'[35]COMPOSIÇÃO CUSTO'!#REF!</definedName>
    <definedName name="item15.5" localSheetId="8">'[35]COMPOSIÇÃO CUSTO'!#REF!</definedName>
    <definedName name="item15.5" localSheetId="9">'[35]COMPOSIÇÃO CUSTO'!#REF!</definedName>
    <definedName name="item15.5" localSheetId="10">'[35]COMPOSIÇÃO CUSTO'!#REF!</definedName>
    <definedName name="item15.5">'[35]COMPOSIÇÃO CUSTO'!#REF!</definedName>
    <definedName name="item15.6" localSheetId="6">'[34]COMPOSIÇÃO CUSTO'!#REF!</definedName>
    <definedName name="item15.6" localSheetId="7">'[35]COMPOSIÇÃO CUSTO'!#REF!</definedName>
    <definedName name="item15.6" localSheetId="8">'[35]COMPOSIÇÃO CUSTO'!#REF!</definedName>
    <definedName name="item15.6" localSheetId="9">'[35]COMPOSIÇÃO CUSTO'!#REF!</definedName>
    <definedName name="item15.6" localSheetId="10">'[35]COMPOSIÇÃO CUSTO'!#REF!</definedName>
    <definedName name="item15.6">'[35]COMPOSIÇÃO CUSTO'!#REF!</definedName>
    <definedName name="item15.7" localSheetId="6">'[34]COMPOSIÇÃO CUSTO'!#REF!</definedName>
    <definedName name="item15.7" localSheetId="7">'[35]COMPOSIÇÃO CUSTO'!#REF!</definedName>
    <definedName name="item15.7" localSheetId="8">'[35]COMPOSIÇÃO CUSTO'!#REF!</definedName>
    <definedName name="item15.7" localSheetId="9">'[35]COMPOSIÇÃO CUSTO'!#REF!</definedName>
    <definedName name="item15.7" localSheetId="10">'[35]COMPOSIÇÃO CUSTO'!#REF!</definedName>
    <definedName name="item15.7">'[35]COMPOSIÇÃO CUSTO'!#REF!</definedName>
    <definedName name="item15.8" localSheetId="6">'[34]COMPOSIÇÃO CUSTO'!#REF!</definedName>
    <definedName name="item15.8" localSheetId="7">'[35]COMPOSIÇÃO CUSTO'!#REF!</definedName>
    <definedName name="item15.8" localSheetId="8">'[35]COMPOSIÇÃO CUSTO'!#REF!</definedName>
    <definedName name="item15.8" localSheetId="9">'[35]COMPOSIÇÃO CUSTO'!#REF!</definedName>
    <definedName name="item15.8" localSheetId="10">'[35]COMPOSIÇÃO CUSTO'!#REF!</definedName>
    <definedName name="item15.8">'[35]COMPOSIÇÃO CUSTO'!#REF!</definedName>
    <definedName name="item15.9" localSheetId="6">'[34]COMPOSIÇÃO CUSTO'!#REF!</definedName>
    <definedName name="item15.9" localSheetId="7">'[35]COMPOSIÇÃO CUSTO'!#REF!</definedName>
    <definedName name="item15.9" localSheetId="8">'[35]COMPOSIÇÃO CUSTO'!#REF!</definedName>
    <definedName name="item15.9" localSheetId="9">'[35]COMPOSIÇÃO CUSTO'!#REF!</definedName>
    <definedName name="item15.9" localSheetId="10">'[35]COMPOSIÇÃO CUSTO'!#REF!</definedName>
    <definedName name="item15.9">'[35]COMPOSIÇÃO CUSTO'!#REF!</definedName>
    <definedName name="item15_1">[36]Composição!$E$3493</definedName>
    <definedName name="item15_10">[36]Composição!$E$3640</definedName>
    <definedName name="item15_11">[36]Composição!$E$3653</definedName>
    <definedName name="item15_12" localSheetId="6">[37]COMPOSIÇÃO!#REF!</definedName>
    <definedName name="item15_12">[37]COMPOSIÇÃO!#REF!</definedName>
    <definedName name="item15_13" localSheetId="6">[37]COMPOSIÇÃO!#REF!</definedName>
    <definedName name="item15_13">[37]COMPOSIÇÃO!#REF!</definedName>
    <definedName name="item15_2">[36]Composição!$E$3500</definedName>
    <definedName name="item15_3">[36]Composição!$E$3516</definedName>
    <definedName name="item15_4">[36]Composição!$E$3532</definedName>
    <definedName name="item15_5">[36]Composição!$E$3548</definedName>
    <definedName name="item15_6">[36]Composição!$E$3563</definedName>
    <definedName name="item15_7">[36]Composição!$E$3586</definedName>
    <definedName name="item15_8">[36]Composição!$E$3611</definedName>
    <definedName name="item15_9">[36]Composição!$E$3624</definedName>
    <definedName name="item2.1" localSheetId="6">'[34]COMPOSIÇÃO CUSTO'!#REF!</definedName>
    <definedName name="item2.1" localSheetId="7">'[35]COMPOSIÇÃO CUSTO'!#REF!</definedName>
    <definedName name="item2.1" localSheetId="8">'[35]COMPOSIÇÃO CUSTO'!#REF!</definedName>
    <definedName name="item2.1" localSheetId="9">'[35]COMPOSIÇÃO CUSTO'!#REF!</definedName>
    <definedName name="item2.1" localSheetId="10">'[35]COMPOSIÇÃO CUSTO'!#REF!</definedName>
    <definedName name="item2.1">'[35]COMPOSIÇÃO CUSTO'!#REF!</definedName>
    <definedName name="item2.10" localSheetId="6">'[34]COMPOSIÇÃO CUSTO'!#REF!</definedName>
    <definedName name="item2.10" localSheetId="7">'[35]COMPOSIÇÃO CUSTO'!#REF!</definedName>
    <definedName name="item2.10" localSheetId="8">'[35]COMPOSIÇÃO CUSTO'!#REF!</definedName>
    <definedName name="item2.10" localSheetId="9">'[35]COMPOSIÇÃO CUSTO'!#REF!</definedName>
    <definedName name="item2.10" localSheetId="10">'[35]COMPOSIÇÃO CUSTO'!#REF!</definedName>
    <definedName name="item2.10">'[35]COMPOSIÇÃO CUSTO'!#REF!</definedName>
    <definedName name="item2.11" localSheetId="6">'[34]COMPOSIÇÃO CUSTO'!#REF!</definedName>
    <definedName name="item2.11" localSheetId="7">'[35]COMPOSIÇÃO CUSTO'!#REF!</definedName>
    <definedName name="item2.11" localSheetId="8">'[35]COMPOSIÇÃO CUSTO'!#REF!</definedName>
    <definedName name="item2.11" localSheetId="9">'[35]COMPOSIÇÃO CUSTO'!#REF!</definedName>
    <definedName name="item2.11" localSheetId="10">'[35]COMPOSIÇÃO CUSTO'!#REF!</definedName>
    <definedName name="item2.11">'[35]COMPOSIÇÃO CUSTO'!#REF!</definedName>
    <definedName name="item2.12" localSheetId="6">'[34]COMPOSIÇÃO CUSTO'!#REF!</definedName>
    <definedName name="item2.12" localSheetId="7">'[35]COMPOSIÇÃO CUSTO'!#REF!</definedName>
    <definedName name="item2.12" localSheetId="8">'[35]COMPOSIÇÃO CUSTO'!#REF!</definedName>
    <definedName name="item2.12" localSheetId="9">'[35]COMPOSIÇÃO CUSTO'!#REF!</definedName>
    <definedName name="item2.12" localSheetId="10">'[35]COMPOSIÇÃO CUSTO'!#REF!</definedName>
    <definedName name="item2.12">'[35]COMPOSIÇÃO CUSTO'!#REF!</definedName>
    <definedName name="item2.13" localSheetId="6">'[34]COMPOSIÇÃO CUSTO'!#REF!</definedName>
    <definedName name="item2.13" localSheetId="7">'[35]COMPOSIÇÃO CUSTO'!#REF!</definedName>
    <definedName name="item2.13" localSheetId="8">'[35]COMPOSIÇÃO CUSTO'!#REF!</definedName>
    <definedName name="item2.13" localSheetId="9">'[35]COMPOSIÇÃO CUSTO'!#REF!</definedName>
    <definedName name="item2.13" localSheetId="10">'[35]COMPOSIÇÃO CUSTO'!#REF!</definedName>
    <definedName name="item2.13">'[35]COMPOSIÇÃO CUSTO'!#REF!</definedName>
    <definedName name="item2.14" localSheetId="6">'[34]COMPOSIÇÃO CUSTO'!#REF!</definedName>
    <definedName name="item2.14" localSheetId="7">'[35]COMPOSIÇÃO CUSTO'!#REF!</definedName>
    <definedName name="item2.14" localSheetId="8">'[35]COMPOSIÇÃO CUSTO'!#REF!</definedName>
    <definedName name="item2.14" localSheetId="9">'[35]COMPOSIÇÃO CUSTO'!#REF!</definedName>
    <definedName name="item2.14" localSheetId="10">'[35]COMPOSIÇÃO CUSTO'!#REF!</definedName>
    <definedName name="item2.14">'[35]COMPOSIÇÃO CUSTO'!#REF!</definedName>
    <definedName name="item2.15" localSheetId="6">'[34]COMPOSIÇÃO CUSTO'!#REF!</definedName>
    <definedName name="item2.15" localSheetId="7">'[35]COMPOSIÇÃO CUSTO'!#REF!</definedName>
    <definedName name="item2.15" localSheetId="8">'[35]COMPOSIÇÃO CUSTO'!#REF!</definedName>
    <definedName name="item2.15" localSheetId="9">'[35]COMPOSIÇÃO CUSTO'!#REF!</definedName>
    <definedName name="item2.15" localSheetId="10">'[35]COMPOSIÇÃO CUSTO'!#REF!</definedName>
    <definedName name="item2.15">'[35]COMPOSIÇÃO CUSTO'!#REF!</definedName>
    <definedName name="item2.16" localSheetId="6">'[34]COMPOSIÇÃO CUSTO'!#REF!</definedName>
    <definedName name="item2.16" localSheetId="7">'[35]COMPOSIÇÃO CUSTO'!#REF!</definedName>
    <definedName name="item2.16" localSheetId="8">'[35]COMPOSIÇÃO CUSTO'!#REF!</definedName>
    <definedName name="item2.16" localSheetId="9">'[35]COMPOSIÇÃO CUSTO'!#REF!</definedName>
    <definedName name="item2.16" localSheetId="10">'[35]COMPOSIÇÃO CUSTO'!#REF!</definedName>
    <definedName name="item2.16">'[35]COMPOSIÇÃO CUSTO'!#REF!</definedName>
    <definedName name="item2.17" localSheetId="6">'[34]COMPOSIÇÃO CUSTO'!#REF!</definedName>
    <definedName name="item2.17" localSheetId="7">'[35]COMPOSIÇÃO CUSTO'!#REF!</definedName>
    <definedName name="item2.17" localSheetId="8">'[35]COMPOSIÇÃO CUSTO'!#REF!</definedName>
    <definedName name="item2.17" localSheetId="9">'[35]COMPOSIÇÃO CUSTO'!#REF!</definedName>
    <definedName name="item2.17" localSheetId="10">'[35]COMPOSIÇÃO CUSTO'!#REF!</definedName>
    <definedName name="item2.17">'[35]COMPOSIÇÃO CUSTO'!#REF!</definedName>
    <definedName name="item2.18" localSheetId="6">'[34]COMPOSIÇÃO CUSTO'!#REF!</definedName>
    <definedName name="item2.18" localSheetId="7">'[35]COMPOSIÇÃO CUSTO'!#REF!</definedName>
    <definedName name="item2.18" localSheetId="8">'[35]COMPOSIÇÃO CUSTO'!#REF!</definedName>
    <definedName name="item2.18" localSheetId="9">'[35]COMPOSIÇÃO CUSTO'!#REF!</definedName>
    <definedName name="item2.18" localSheetId="10">'[35]COMPOSIÇÃO CUSTO'!#REF!</definedName>
    <definedName name="item2.18">'[35]COMPOSIÇÃO CUSTO'!#REF!</definedName>
    <definedName name="item2.19" localSheetId="6">'[34]COMPOSIÇÃO CUSTO'!#REF!</definedName>
    <definedName name="item2.19" localSheetId="7">'[35]COMPOSIÇÃO CUSTO'!#REF!</definedName>
    <definedName name="item2.19" localSheetId="8">'[35]COMPOSIÇÃO CUSTO'!#REF!</definedName>
    <definedName name="item2.19" localSheetId="9">'[35]COMPOSIÇÃO CUSTO'!#REF!</definedName>
    <definedName name="item2.19" localSheetId="10">'[35]COMPOSIÇÃO CUSTO'!#REF!</definedName>
    <definedName name="item2.19">'[35]COMPOSIÇÃO CUSTO'!#REF!</definedName>
    <definedName name="item2.2" localSheetId="6">'[34]COMPOSIÇÃO CUSTO'!#REF!</definedName>
    <definedName name="item2.2" localSheetId="7">'[35]COMPOSIÇÃO CUSTO'!#REF!</definedName>
    <definedName name="item2.2" localSheetId="8">'[35]COMPOSIÇÃO CUSTO'!#REF!</definedName>
    <definedName name="item2.2" localSheetId="9">'[35]COMPOSIÇÃO CUSTO'!#REF!</definedName>
    <definedName name="item2.2" localSheetId="10">'[35]COMPOSIÇÃO CUSTO'!#REF!</definedName>
    <definedName name="item2.2">'[35]COMPOSIÇÃO CUSTO'!#REF!</definedName>
    <definedName name="item2.20" localSheetId="6">'[34]COMPOSIÇÃO CUSTO'!#REF!</definedName>
    <definedName name="item2.20" localSheetId="7">'[35]COMPOSIÇÃO CUSTO'!#REF!</definedName>
    <definedName name="item2.20" localSheetId="8">'[35]COMPOSIÇÃO CUSTO'!#REF!</definedName>
    <definedName name="item2.20" localSheetId="9">'[35]COMPOSIÇÃO CUSTO'!#REF!</definedName>
    <definedName name="item2.20" localSheetId="10">'[35]COMPOSIÇÃO CUSTO'!#REF!</definedName>
    <definedName name="item2.20">'[35]COMPOSIÇÃO CUSTO'!#REF!</definedName>
    <definedName name="item2.21" localSheetId="6">'[34]COMPOSIÇÃO CUSTO'!#REF!</definedName>
    <definedName name="item2.21" localSheetId="7">'[35]COMPOSIÇÃO CUSTO'!#REF!</definedName>
    <definedName name="item2.21" localSheetId="8">'[35]COMPOSIÇÃO CUSTO'!#REF!</definedName>
    <definedName name="item2.21" localSheetId="9">'[35]COMPOSIÇÃO CUSTO'!#REF!</definedName>
    <definedName name="item2.21" localSheetId="10">'[35]COMPOSIÇÃO CUSTO'!#REF!</definedName>
    <definedName name="item2.21">'[35]COMPOSIÇÃO CUSTO'!#REF!</definedName>
    <definedName name="item2.22" localSheetId="6">'[34]COMPOSIÇÃO CUSTO'!#REF!</definedName>
    <definedName name="item2.22" localSheetId="7">'[35]COMPOSIÇÃO CUSTO'!#REF!</definedName>
    <definedName name="item2.22" localSheetId="8">'[35]COMPOSIÇÃO CUSTO'!#REF!</definedName>
    <definedName name="item2.22" localSheetId="9">'[35]COMPOSIÇÃO CUSTO'!#REF!</definedName>
    <definedName name="item2.22" localSheetId="10">'[35]COMPOSIÇÃO CUSTO'!#REF!</definedName>
    <definedName name="item2.22">'[35]COMPOSIÇÃO CUSTO'!#REF!</definedName>
    <definedName name="item2.23" localSheetId="6">'[34]COMPOSIÇÃO CUSTO'!#REF!</definedName>
    <definedName name="item2.23" localSheetId="7">'[35]COMPOSIÇÃO CUSTO'!#REF!</definedName>
    <definedName name="item2.23" localSheetId="8">'[35]COMPOSIÇÃO CUSTO'!#REF!</definedName>
    <definedName name="item2.23" localSheetId="9">'[35]COMPOSIÇÃO CUSTO'!#REF!</definedName>
    <definedName name="item2.23" localSheetId="10">'[35]COMPOSIÇÃO CUSTO'!#REF!</definedName>
    <definedName name="item2.23">'[35]COMPOSIÇÃO CUSTO'!#REF!</definedName>
    <definedName name="item2.24" localSheetId="6">'[34]COMPOSIÇÃO CUSTO'!#REF!</definedName>
    <definedName name="item2.24" localSheetId="7">'[35]COMPOSIÇÃO CUSTO'!#REF!</definedName>
    <definedName name="item2.24" localSheetId="8">'[35]COMPOSIÇÃO CUSTO'!#REF!</definedName>
    <definedName name="item2.24" localSheetId="9">'[35]COMPOSIÇÃO CUSTO'!#REF!</definedName>
    <definedName name="item2.24" localSheetId="10">'[35]COMPOSIÇÃO CUSTO'!#REF!</definedName>
    <definedName name="item2.24">'[35]COMPOSIÇÃO CUSTO'!#REF!</definedName>
    <definedName name="item2.25" localSheetId="6">'[34]COMPOSIÇÃO CUSTO'!#REF!</definedName>
    <definedName name="item2.25" localSheetId="7">'[35]COMPOSIÇÃO CUSTO'!#REF!</definedName>
    <definedName name="item2.25" localSheetId="8">'[35]COMPOSIÇÃO CUSTO'!#REF!</definedName>
    <definedName name="item2.25" localSheetId="9">'[35]COMPOSIÇÃO CUSTO'!#REF!</definedName>
    <definedName name="item2.25" localSheetId="10">'[35]COMPOSIÇÃO CUSTO'!#REF!</definedName>
    <definedName name="item2.25">'[35]COMPOSIÇÃO CUSTO'!#REF!</definedName>
    <definedName name="item2.26" localSheetId="6">'[34]COMPOSIÇÃO CUSTO'!#REF!</definedName>
    <definedName name="item2.26" localSheetId="7">'[35]COMPOSIÇÃO CUSTO'!#REF!</definedName>
    <definedName name="item2.26" localSheetId="8">'[35]COMPOSIÇÃO CUSTO'!#REF!</definedName>
    <definedName name="item2.26" localSheetId="9">'[35]COMPOSIÇÃO CUSTO'!#REF!</definedName>
    <definedName name="item2.26" localSheetId="10">'[35]COMPOSIÇÃO CUSTO'!#REF!</definedName>
    <definedName name="item2.26">'[35]COMPOSIÇÃO CUSTO'!#REF!</definedName>
    <definedName name="item2.27" localSheetId="6">'[34]COMPOSIÇÃO CUSTO'!#REF!</definedName>
    <definedName name="item2.27" localSheetId="7">'[35]COMPOSIÇÃO CUSTO'!#REF!</definedName>
    <definedName name="item2.27" localSheetId="8">'[35]COMPOSIÇÃO CUSTO'!#REF!</definedName>
    <definedName name="item2.27" localSheetId="9">'[35]COMPOSIÇÃO CUSTO'!#REF!</definedName>
    <definedName name="item2.27" localSheetId="10">'[35]COMPOSIÇÃO CUSTO'!#REF!</definedName>
    <definedName name="item2.27">'[35]COMPOSIÇÃO CUSTO'!#REF!</definedName>
    <definedName name="item2.3" localSheetId="6">'[34]COMPOSIÇÃO CUSTO'!#REF!</definedName>
    <definedName name="item2.3" localSheetId="7">'[35]COMPOSIÇÃO CUSTO'!#REF!</definedName>
    <definedName name="item2.3" localSheetId="8">'[35]COMPOSIÇÃO CUSTO'!#REF!</definedName>
    <definedName name="item2.3" localSheetId="9">'[35]COMPOSIÇÃO CUSTO'!#REF!</definedName>
    <definedName name="item2.3" localSheetId="10">'[35]COMPOSIÇÃO CUSTO'!#REF!</definedName>
    <definedName name="item2.3">'[35]COMPOSIÇÃO CUSTO'!#REF!</definedName>
    <definedName name="item2.4" localSheetId="6">'[34]COMPOSIÇÃO CUSTO'!#REF!</definedName>
    <definedName name="item2.4" localSheetId="7">'[35]COMPOSIÇÃO CUSTO'!#REF!</definedName>
    <definedName name="item2.4" localSheetId="8">'[35]COMPOSIÇÃO CUSTO'!#REF!</definedName>
    <definedName name="item2.4" localSheetId="9">'[35]COMPOSIÇÃO CUSTO'!#REF!</definedName>
    <definedName name="item2.4" localSheetId="10">'[35]COMPOSIÇÃO CUSTO'!#REF!</definedName>
    <definedName name="item2.4">'[35]COMPOSIÇÃO CUSTO'!#REF!</definedName>
    <definedName name="item2.5" localSheetId="6">'[34]COMPOSIÇÃO CUSTO'!#REF!</definedName>
    <definedName name="item2.5" localSheetId="7">'[35]COMPOSIÇÃO CUSTO'!#REF!</definedName>
    <definedName name="item2.5" localSheetId="8">'[35]COMPOSIÇÃO CUSTO'!#REF!</definedName>
    <definedName name="item2.5" localSheetId="9">'[35]COMPOSIÇÃO CUSTO'!#REF!</definedName>
    <definedName name="item2.5" localSheetId="10">'[35]COMPOSIÇÃO CUSTO'!#REF!</definedName>
    <definedName name="item2.5">'[35]COMPOSIÇÃO CUSTO'!#REF!</definedName>
    <definedName name="item2.6" localSheetId="6">'[34]COMPOSIÇÃO CUSTO'!#REF!</definedName>
    <definedName name="item2.6" localSheetId="7">'[35]COMPOSIÇÃO CUSTO'!#REF!</definedName>
    <definedName name="item2.6" localSheetId="8">'[35]COMPOSIÇÃO CUSTO'!#REF!</definedName>
    <definedName name="item2.6" localSheetId="9">'[35]COMPOSIÇÃO CUSTO'!#REF!</definedName>
    <definedName name="item2.6" localSheetId="10">'[35]COMPOSIÇÃO CUSTO'!#REF!</definedName>
    <definedName name="item2.6">'[35]COMPOSIÇÃO CUSTO'!#REF!</definedName>
    <definedName name="item2.7" localSheetId="6">'[34]COMPOSIÇÃO CUSTO'!#REF!</definedName>
    <definedName name="item2.7" localSheetId="7">'[35]COMPOSIÇÃO CUSTO'!#REF!</definedName>
    <definedName name="item2.7" localSheetId="8">'[35]COMPOSIÇÃO CUSTO'!#REF!</definedName>
    <definedName name="item2.7" localSheetId="9">'[35]COMPOSIÇÃO CUSTO'!#REF!</definedName>
    <definedName name="item2.7" localSheetId="10">'[35]COMPOSIÇÃO CUSTO'!#REF!</definedName>
    <definedName name="item2.7">'[35]COMPOSIÇÃO CUSTO'!#REF!</definedName>
    <definedName name="item2.8" localSheetId="6">'[34]COMPOSIÇÃO CUSTO'!#REF!</definedName>
    <definedName name="item2.8" localSheetId="7">'[35]COMPOSIÇÃO CUSTO'!#REF!</definedName>
    <definedName name="item2.8" localSheetId="8">'[35]COMPOSIÇÃO CUSTO'!#REF!</definedName>
    <definedName name="item2.8" localSheetId="9">'[35]COMPOSIÇÃO CUSTO'!#REF!</definedName>
    <definedName name="item2.8" localSheetId="10">'[35]COMPOSIÇÃO CUSTO'!#REF!</definedName>
    <definedName name="item2.8">'[35]COMPOSIÇÃO CUSTO'!#REF!</definedName>
    <definedName name="item2.9" localSheetId="6">'[34]COMPOSIÇÃO CUSTO'!#REF!</definedName>
    <definedName name="item2.9" localSheetId="7">'[35]COMPOSIÇÃO CUSTO'!#REF!</definedName>
    <definedName name="item2.9" localSheetId="8">'[35]COMPOSIÇÃO CUSTO'!#REF!</definedName>
    <definedName name="item2.9" localSheetId="9">'[35]COMPOSIÇÃO CUSTO'!#REF!</definedName>
    <definedName name="item2.9" localSheetId="10">'[35]COMPOSIÇÃO CUSTO'!#REF!</definedName>
    <definedName name="item2.9">'[35]COMPOSIÇÃO CUSTO'!#REF!</definedName>
    <definedName name="item2_1">[36]Composição!$E$108</definedName>
    <definedName name="item2_10">[36]Composição!$E$188</definedName>
    <definedName name="item2_11">[36]Composição!$E$197</definedName>
    <definedName name="item2_12">[36]Composição!$E$206</definedName>
    <definedName name="item2_13">[36]Composição!$E$230</definedName>
    <definedName name="item2_14">[36]Composição!$E$239</definedName>
    <definedName name="item2_15">[36]Composição!$E$248</definedName>
    <definedName name="item2_16">[36]Composição!$E$260</definedName>
    <definedName name="item2_17">[36]Composição!$E$269</definedName>
    <definedName name="item2_18">[36]Composição!$E$278</definedName>
    <definedName name="item2_19">[36]Composição!$E$287</definedName>
    <definedName name="item2_2">[36]Composição!$E$117</definedName>
    <definedName name="item2_21">[36]Composição!$E$305</definedName>
    <definedName name="item2_22">[36]Composição!$E$312</definedName>
    <definedName name="item2_23">[36]Composição!$E$323</definedName>
    <definedName name="item2_24">[36]Composição!$E$332</definedName>
    <definedName name="item2_25">[36]Composição!$E$341</definedName>
    <definedName name="item2_26">[36]Composição!$E$350</definedName>
    <definedName name="item2_27">[36]Composição!$E$360</definedName>
    <definedName name="item2_3">[36]Composição!$E$126</definedName>
    <definedName name="item2_4">[36]Composição!$E$135</definedName>
    <definedName name="item2_5">[36]Composição!$E$144</definedName>
    <definedName name="item2_6">[36]Composição!$E$153</definedName>
    <definedName name="item2_7">[36]Composição!$E$162</definedName>
    <definedName name="item2_8">[36]Composição!$E$171</definedName>
    <definedName name="item2_9">[36]Composição!$E$180</definedName>
    <definedName name="item3">[33]Plan1!$J$30</definedName>
    <definedName name="item3.1" localSheetId="6">'[34]COMPOSIÇÃO CUSTO'!#REF!</definedName>
    <definedName name="item3.1" localSheetId="7">'[35]COMPOSIÇÃO CUSTO'!#REF!</definedName>
    <definedName name="item3.1" localSheetId="8">'[35]COMPOSIÇÃO CUSTO'!#REF!</definedName>
    <definedName name="item3.1" localSheetId="9">'[35]COMPOSIÇÃO CUSTO'!#REF!</definedName>
    <definedName name="item3.1" localSheetId="10">'[35]COMPOSIÇÃO CUSTO'!#REF!</definedName>
    <definedName name="item3.1">'[35]COMPOSIÇÃO CUSTO'!#REF!</definedName>
    <definedName name="item3.2" localSheetId="6">'[34]COMPOSIÇÃO CUSTO'!#REF!</definedName>
    <definedName name="item3.2" localSheetId="7">'[35]COMPOSIÇÃO CUSTO'!#REF!</definedName>
    <definedName name="item3.2" localSheetId="8">'[35]COMPOSIÇÃO CUSTO'!#REF!</definedName>
    <definedName name="item3.2" localSheetId="9">'[35]COMPOSIÇÃO CUSTO'!#REF!</definedName>
    <definedName name="item3.2" localSheetId="10">'[35]COMPOSIÇÃO CUSTO'!#REF!</definedName>
    <definedName name="item3.2">'[35]COMPOSIÇÃO CUSTO'!#REF!</definedName>
    <definedName name="item3.3" localSheetId="6">'[34]COMPOSIÇÃO CUSTO'!#REF!</definedName>
    <definedName name="item3.3" localSheetId="7">'[35]COMPOSIÇÃO CUSTO'!#REF!</definedName>
    <definedName name="item3.3" localSheetId="8">'[35]COMPOSIÇÃO CUSTO'!#REF!</definedName>
    <definedName name="item3.3" localSheetId="9">'[35]COMPOSIÇÃO CUSTO'!#REF!</definedName>
    <definedName name="item3.3" localSheetId="10">'[35]COMPOSIÇÃO CUSTO'!#REF!</definedName>
    <definedName name="item3.3">'[35]COMPOSIÇÃO CUSTO'!#REF!</definedName>
    <definedName name="item3_1">[36]Composição!$E$433</definedName>
    <definedName name="item3_2">[36]Composição!$E$442</definedName>
    <definedName name="item3_3">[36]Composição!$E$452</definedName>
    <definedName name="item4">[33]Plan1!$J$39</definedName>
    <definedName name="item4.1" localSheetId="6">'[34]COMPOSIÇÃO CUSTO'!#REF!</definedName>
    <definedName name="item4.1" localSheetId="7">'[35]COMPOSIÇÃO CUSTO'!#REF!</definedName>
    <definedName name="item4.1" localSheetId="8">'[35]COMPOSIÇÃO CUSTO'!#REF!</definedName>
    <definedName name="item4.1" localSheetId="9">'[35]COMPOSIÇÃO CUSTO'!#REF!</definedName>
    <definedName name="item4.1" localSheetId="10">'[35]COMPOSIÇÃO CUSTO'!#REF!</definedName>
    <definedName name="item4.1">'[35]COMPOSIÇÃO CUSTO'!#REF!</definedName>
    <definedName name="item4.2" localSheetId="6">'[34]COMPOSIÇÃO CUSTO'!#REF!</definedName>
    <definedName name="item4.2" localSheetId="7">'[35]COMPOSIÇÃO CUSTO'!#REF!</definedName>
    <definedName name="item4.2" localSheetId="8">'[35]COMPOSIÇÃO CUSTO'!#REF!</definedName>
    <definedName name="item4.2" localSheetId="9">'[35]COMPOSIÇÃO CUSTO'!#REF!</definedName>
    <definedName name="item4.2" localSheetId="10">'[35]COMPOSIÇÃO CUSTO'!#REF!</definedName>
    <definedName name="item4.2">'[35]COMPOSIÇÃO CUSTO'!#REF!</definedName>
    <definedName name="item4.3" localSheetId="6">'[34]COMPOSIÇÃO CUSTO'!#REF!</definedName>
    <definedName name="item4.3" localSheetId="7">'[35]COMPOSIÇÃO CUSTO'!#REF!</definedName>
    <definedName name="item4.3" localSheetId="8">'[35]COMPOSIÇÃO CUSTO'!#REF!</definedName>
    <definedName name="item4.3" localSheetId="9">'[35]COMPOSIÇÃO CUSTO'!#REF!</definedName>
    <definedName name="item4.3" localSheetId="10">'[35]COMPOSIÇÃO CUSTO'!#REF!</definedName>
    <definedName name="item4.3">'[35]COMPOSIÇÃO CUSTO'!#REF!</definedName>
    <definedName name="item4.4" localSheetId="6">'[34]COMPOSIÇÃO CUSTO'!#REF!</definedName>
    <definedName name="item4.4" localSheetId="7">'[35]COMPOSIÇÃO CUSTO'!#REF!</definedName>
    <definedName name="item4.4" localSheetId="8">'[35]COMPOSIÇÃO CUSTO'!#REF!</definedName>
    <definedName name="item4.4" localSheetId="9">'[35]COMPOSIÇÃO CUSTO'!#REF!</definedName>
    <definedName name="item4.4" localSheetId="10">'[35]COMPOSIÇÃO CUSTO'!#REF!</definedName>
    <definedName name="item4.4">'[35]COMPOSIÇÃO CUSTO'!#REF!</definedName>
    <definedName name="item4.5" localSheetId="6">'[34]COMPOSIÇÃO CUSTO'!#REF!</definedName>
    <definedName name="item4.5" localSheetId="7">'[35]COMPOSIÇÃO CUSTO'!#REF!</definedName>
    <definedName name="item4.5" localSheetId="8">'[35]COMPOSIÇÃO CUSTO'!#REF!</definedName>
    <definedName name="item4.5" localSheetId="9">'[35]COMPOSIÇÃO CUSTO'!#REF!</definedName>
    <definedName name="item4.5" localSheetId="10">'[35]COMPOSIÇÃO CUSTO'!#REF!</definedName>
    <definedName name="item4.5">'[35]COMPOSIÇÃO CUSTO'!#REF!</definedName>
    <definedName name="item4.6" localSheetId="6">'[34]COMPOSIÇÃO CUSTO'!#REF!</definedName>
    <definedName name="item4.6" localSheetId="7">'[35]COMPOSIÇÃO CUSTO'!#REF!</definedName>
    <definedName name="item4.6" localSheetId="8">'[35]COMPOSIÇÃO CUSTO'!#REF!</definedName>
    <definedName name="item4.6" localSheetId="9">'[35]COMPOSIÇÃO CUSTO'!#REF!</definedName>
    <definedName name="item4.6" localSheetId="10">'[35]COMPOSIÇÃO CUSTO'!#REF!</definedName>
    <definedName name="item4.6">'[35]COMPOSIÇÃO CUSTO'!#REF!</definedName>
    <definedName name="item4.7" localSheetId="6">'[34]COMPOSIÇÃO CUSTO'!#REF!</definedName>
    <definedName name="item4.7" localSheetId="7">'[35]COMPOSIÇÃO CUSTO'!#REF!</definedName>
    <definedName name="item4.7" localSheetId="8">'[35]COMPOSIÇÃO CUSTO'!#REF!</definedName>
    <definedName name="item4.7" localSheetId="9">'[35]COMPOSIÇÃO CUSTO'!#REF!</definedName>
    <definedName name="item4.7" localSheetId="10">'[35]COMPOSIÇÃO CUSTO'!#REF!</definedName>
    <definedName name="item4.7">'[35]COMPOSIÇÃO CUSTO'!#REF!</definedName>
    <definedName name="item4_1">[36]Composição!$E$477</definedName>
    <definedName name="item4_2">[36]Composição!$E$502</definedName>
    <definedName name="item4_3">[36]Composição!$E$516</definedName>
    <definedName name="item4_4">[36]Composição!$E$532</definedName>
    <definedName name="item4_5">[36]Composição!$E$564</definedName>
    <definedName name="item4_6">[36]Composição!$E$608</definedName>
    <definedName name="item4_7">[36]Composição!$E$633</definedName>
    <definedName name="item5.1" localSheetId="6">'[34]COMPOSIÇÃO CUSTO'!#REF!</definedName>
    <definedName name="item5.1" localSheetId="7">'[35]COMPOSIÇÃO CUSTO'!#REF!</definedName>
    <definedName name="item5.1" localSheetId="8">'[35]COMPOSIÇÃO CUSTO'!#REF!</definedName>
    <definedName name="item5.1" localSheetId="9">'[35]COMPOSIÇÃO CUSTO'!#REF!</definedName>
    <definedName name="item5.1" localSheetId="10">'[35]COMPOSIÇÃO CUSTO'!#REF!</definedName>
    <definedName name="item5.1">'[35]COMPOSIÇÃO CUSTO'!#REF!</definedName>
    <definedName name="item5.2" localSheetId="6">'[34]COMPOSIÇÃO CUSTO'!#REF!</definedName>
    <definedName name="item5.2" localSheetId="7">'[35]COMPOSIÇÃO CUSTO'!#REF!</definedName>
    <definedName name="item5.2" localSheetId="8">'[35]COMPOSIÇÃO CUSTO'!#REF!</definedName>
    <definedName name="item5.2" localSheetId="9">'[35]COMPOSIÇÃO CUSTO'!#REF!</definedName>
    <definedName name="item5.2" localSheetId="10">'[35]COMPOSIÇÃO CUSTO'!#REF!</definedName>
    <definedName name="item5.2">'[35]COMPOSIÇÃO CUSTO'!#REF!</definedName>
    <definedName name="item5.3" localSheetId="6">'[34]COMPOSIÇÃO CUSTO'!#REF!</definedName>
    <definedName name="item5.3" localSheetId="7">'[35]COMPOSIÇÃO CUSTO'!#REF!</definedName>
    <definedName name="item5.3" localSheetId="8">'[35]COMPOSIÇÃO CUSTO'!#REF!</definedName>
    <definedName name="item5.3" localSheetId="9">'[35]COMPOSIÇÃO CUSTO'!#REF!</definedName>
    <definedName name="item5.3" localSheetId="10">'[35]COMPOSIÇÃO CUSTO'!#REF!</definedName>
    <definedName name="item5.3">'[35]COMPOSIÇÃO CUSTO'!#REF!</definedName>
    <definedName name="item5.4" localSheetId="6">'[34]COMPOSIÇÃO CUSTO'!#REF!</definedName>
    <definedName name="item5.4" localSheetId="7">'[35]COMPOSIÇÃO CUSTO'!#REF!</definedName>
    <definedName name="item5.4" localSheetId="8">'[35]COMPOSIÇÃO CUSTO'!#REF!</definedName>
    <definedName name="item5.4" localSheetId="9">'[35]COMPOSIÇÃO CUSTO'!#REF!</definedName>
    <definedName name="item5.4" localSheetId="10">'[35]COMPOSIÇÃO CUSTO'!#REF!</definedName>
    <definedName name="item5.4">'[35]COMPOSIÇÃO CUSTO'!#REF!</definedName>
    <definedName name="item5.5" localSheetId="6">'[34]COMPOSIÇÃO CUSTO'!#REF!</definedName>
    <definedName name="item5.5" localSheetId="7">'[35]COMPOSIÇÃO CUSTO'!#REF!</definedName>
    <definedName name="item5.5" localSheetId="8">'[35]COMPOSIÇÃO CUSTO'!#REF!</definedName>
    <definedName name="item5.5" localSheetId="9">'[35]COMPOSIÇÃO CUSTO'!#REF!</definedName>
    <definedName name="item5.5" localSheetId="10">'[35]COMPOSIÇÃO CUSTO'!#REF!</definedName>
    <definedName name="item5.5">'[35]COMPOSIÇÃO CUSTO'!#REF!</definedName>
    <definedName name="item5.6" localSheetId="6">'[34]COMPOSIÇÃO CUSTO'!#REF!</definedName>
    <definedName name="item5.6" localSheetId="7">'[35]COMPOSIÇÃO CUSTO'!#REF!</definedName>
    <definedName name="item5.6" localSheetId="8">'[35]COMPOSIÇÃO CUSTO'!#REF!</definedName>
    <definedName name="item5.6" localSheetId="9">'[35]COMPOSIÇÃO CUSTO'!#REF!</definedName>
    <definedName name="item5.6" localSheetId="10">'[35]COMPOSIÇÃO CUSTO'!#REF!</definedName>
    <definedName name="item5.6">'[35]COMPOSIÇÃO CUSTO'!#REF!</definedName>
    <definedName name="item5.7" localSheetId="6">'[34]COMPOSIÇÃO CUSTO'!#REF!</definedName>
    <definedName name="item5.7" localSheetId="7">'[35]COMPOSIÇÃO CUSTO'!#REF!</definedName>
    <definedName name="item5.7" localSheetId="8">'[35]COMPOSIÇÃO CUSTO'!#REF!</definedName>
    <definedName name="item5.7" localSheetId="9">'[35]COMPOSIÇÃO CUSTO'!#REF!</definedName>
    <definedName name="item5.7" localSheetId="10">'[35]COMPOSIÇÃO CUSTO'!#REF!</definedName>
    <definedName name="item5.7">'[35]COMPOSIÇÃO CUSTO'!#REF!</definedName>
    <definedName name="item5_1">[36]Composição!$E$659</definedName>
    <definedName name="item5_2">[36]Composição!$E$679</definedName>
    <definedName name="item5_3">[36]Composição!$E$707</definedName>
    <definedName name="item5_4">[36]Composição!$E$733</definedName>
    <definedName name="item5_5">[36]Composição!$E$750</definedName>
    <definedName name="item5_6">[36]Composição!$E$769</definedName>
    <definedName name="item5_7">[36]Composição!$E$788</definedName>
    <definedName name="item6.1" localSheetId="6">'[34]COMPOSIÇÃO CUSTO'!#REF!</definedName>
    <definedName name="item6.1" localSheetId="7">'[35]COMPOSIÇÃO CUSTO'!#REF!</definedName>
    <definedName name="item6.1" localSheetId="8">'[35]COMPOSIÇÃO CUSTO'!#REF!</definedName>
    <definedName name="item6.1" localSheetId="9">'[35]COMPOSIÇÃO CUSTO'!#REF!</definedName>
    <definedName name="item6.1" localSheetId="10">'[35]COMPOSIÇÃO CUSTO'!#REF!</definedName>
    <definedName name="item6.1">'[35]COMPOSIÇÃO CUSTO'!#REF!</definedName>
    <definedName name="item6.2" localSheetId="6">'[34]COMPOSIÇÃO CUSTO'!#REF!</definedName>
    <definedName name="item6.2" localSheetId="7">'[35]COMPOSIÇÃO CUSTO'!#REF!</definedName>
    <definedName name="item6.2" localSheetId="8">'[35]COMPOSIÇÃO CUSTO'!#REF!</definedName>
    <definedName name="item6.2" localSheetId="9">'[35]COMPOSIÇÃO CUSTO'!#REF!</definedName>
    <definedName name="item6.2" localSheetId="10">'[35]COMPOSIÇÃO CUSTO'!#REF!</definedName>
    <definedName name="item6.2">'[35]COMPOSIÇÃO CUSTO'!#REF!</definedName>
    <definedName name="item6.3" localSheetId="6">'[34]COMPOSIÇÃO CUSTO'!#REF!</definedName>
    <definedName name="item6.3" localSheetId="7">'[35]COMPOSIÇÃO CUSTO'!#REF!</definedName>
    <definedName name="item6.3" localSheetId="8">'[35]COMPOSIÇÃO CUSTO'!#REF!</definedName>
    <definedName name="item6.3" localSheetId="9">'[35]COMPOSIÇÃO CUSTO'!#REF!</definedName>
    <definedName name="item6.3" localSheetId="10">'[35]COMPOSIÇÃO CUSTO'!#REF!</definedName>
    <definedName name="item6.3">'[35]COMPOSIÇÃO CUSTO'!#REF!</definedName>
    <definedName name="item6.4" localSheetId="6">'[34]COMPOSIÇÃO CUSTO'!#REF!</definedName>
    <definedName name="item6.4" localSheetId="7">'[35]COMPOSIÇÃO CUSTO'!#REF!</definedName>
    <definedName name="item6.4" localSheetId="8">'[35]COMPOSIÇÃO CUSTO'!#REF!</definedName>
    <definedName name="item6.4" localSheetId="9">'[35]COMPOSIÇÃO CUSTO'!#REF!</definedName>
    <definedName name="item6.4" localSheetId="10">'[35]COMPOSIÇÃO CUSTO'!#REF!</definedName>
    <definedName name="item6.4">'[35]COMPOSIÇÃO CUSTO'!#REF!</definedName>
    <definedName name="item6.5" localSheetId="6">'[34]COMPOSIÇÃO CUSTO'!#REF!</definedName>
    <definedName name="item6.5" localSheetId="7">'[35]COMPOSIÇÃO CUSTO'!#REF!</definedName>
    <definedName name="item6.5" localSheetId="8">'[35]COMPOSIÇÃO CUSTO'!#REF!</definedName>
    <definedName name="item6.5" localSheetId="9">'[35]COMPOSIÇÃO CUSTO'!#REF!</definedName>
    <definedName name="item6.5" localSheetId="10">'[35]COMPOSIÇÃO CUSTO'!#REF!</definedName>
    <definedName name="item6.5">'[35]COMPOSIÇÃO CUSTO'!#REF!</definedName>
    <definedName name="item6_1">[36]Composição!$E$969</definedName>
    <definedName name="item6_2">[36]Composição!$E$983</definedName>
    <definedName name="item6_3">[36]Composição!$E$996</definedName>
    <definedName name="item6_4">[36]Composição!$E$1011</definedName>
    <definedName name="item6_5">[36]Composição!$E$1024</definedName>
    <definedName name="item7.1" localSheetId="6">'[34]COMPOSIÇÃO CUSTO'!#REF!</definedName>
    <definedName name="item7.1" localSheetId="7">'[35]COMPOSIÇÃO CUSTO'!#REF!</definedName>
    <definedName name="item7.1" localSheetId="8">'[35]COMPOSIÇÃO CUSTO'!#REF!</definedName>
    <definedName name="item7.1" localSheetId="9">'[35]COMPOSIÇÃO CUSTO'!#REF!</definedName>
    <definedName name="item7.1" localSheetId="10">'[35]COMPOSIÇÃO CUSTO'!#REF!</definedName>
    <definedName name="item7.1">'[35]COMPOSIÇÃO CUSTO'!#REF!</definedName>
    <definedName name="item7.10" localSheetId="6">'[34]COMPOSIÇÃO CUSTO'!#REF!</definedName>
    <definedName name="item7.10" localSheetId="7">'[35]COMPOSIÇÃO CUSTO'!#REF!</definedName>
    <definedName name="item7.10" localSheetId="8">'[35]COMPOSIÇÃO CUSTO'!#REF!</definedName>
    <definedName name="item7.10" localSheetId="9">'[35]COMPOSIÇÃO CUSTO'!#REF!</definedName>
    <definedName name="item7.10" localSheetId="10">'[35]COMPOSIÇÃO CUSTO'!#REF!</definedName>
    <definedName name="item7.10">'[35]COMPOSIÇÃO CUSTO'!#REF!</definedName>
    <definedName name="item7.11" localSheetId="6">'[34]COMPOSIÇÃO CUSTO'!#REF!</definedName>
    <definedName name="item7.11" localSheetId="7">'[35]COMPOSIÇÃO CUSTO'!#REF!</definedName>
    <definedName name="item7.11" localSheetId="8">'[35]COMPOSIÇÃO CUSTO'!#REF!</definedName>
    <definedName name="item7.11" localSheetId="9">'[35]COMPOSIÇÃO CUSTO'!#REF!</definedName>
    <definedName name="item7.11" localSheetId="10">'[35]COMPOSIÇÃO CUSTO'!#REF!</definedName>
    <definedName name="item7.11">'[35]COMPOSIÇÃO CUSTO'!#REF!</definedName>
    <definedName name="item7.12" localSheetId="6">'[34]COMPOSIÇÃO CUSTO'!#REF!</definedName>
    <definedName name="item7.12" localSheetId="7">'[35]COMPOSIÇÃO CUSTO'!#REF!</definedName>
    <definedName name="item7.12" localSheetId="8">'[35]COMPOSIÇÃO CUSTO'!#REF!</definedName>
    <definedName name="item7.12" localSheetId="9">'[35]COMPOSIÇÃO CUSTO'!#REF!</definedName>
    <definedName name="item7.12" localSheetId="10">'[35]COMPOSIÇÃO CUSTO'!#REF!</definedName>
    <definedName name="item7.12">'[35]COMPOSIÇÃO CUSTO'!#REF!</definedName>
    <definedName name="item7.13" localSheetId="6">'[34]COMPOSIÇÃO CUSTO'!#REF!</definedName>
    <definedName name="item7.13" localSheetId="7">'[35]COMPOSIÇÃO CUSTO'!#REF!</definedName>
    <definedName name="item7.13" localSheetId="8">'[35]COMPOSIÇÃO CUSTO'!#REF!</definedName>
    <definedName name="item7.13" localSheetId="9">'[35]COMPOSIÇÃO CUSTO'!#REF!</definedName>
    <definedName name="item7.13" localSheetId="10">'[35]COMPOSIÇÃO CUSTO'!#REF!</definedName>
    <definedName name="item7.13">'[35]COMPOSIÇÃO CUSTO'!#REF!</definedName>
    <definedName name="item7.14" localSheetId="6">'[34]COMPOSIÇÃO CUSTO'!#REF!</definedName>
    <definedName name="item7.14" localSheetId="7">'[35]COMPOSIÇÃO CUSTO'!#REF!</definedName>
    <definedName name="item7.14" localSheetId="8">'[35]COMPOSIÇÃO CUSTO'!#REF!</definedName>
    <definedName name="item7.14" localSheetId="9">'[35]COMPOSIÇÃO CUSTO'!#REF!</definedName>
    <definedName name="item7.14" localSheetId="10">'[35]COMPOSIÇÃO CUSTO'!#REF!</definedName>
    <definedName name="item7.14">'[35]COMPOSIÇÃO CUSTO'!#REF!</definedName>
    <definedName name="item7.15" localSheetId="6">'[34]COMPOSIÇÃO CUSTO'!#REF!</definedName>
    <definedName name="item7.15" localSheetId="7">'[35]COMPOSIÇÃO CUSTO'!#REF!</definedName>
    <definedName name="item7.15" localSheetId="8">'[35]COMPOSIÇÃO CUSTO'!#REF!</definedName>
    <definedName name="item7.15" localSheetId="9">'[35]COMPOSIÇÃO CUSTO'!#REF!</definedName>
    <definedName name="item7.15" localSheetId="10">'[35]COMPOSIÇÃO CUSTO'!#REF!</definedName>
    <definedName name="item7.15">'[35]COMPOSIÇÃO CUSTO'!#REF!</definedName>
    <definedName name="item7.16" localSheetId="6">'[34]COMPOSIÇÃO CUSTO'!#REF!</definedName>
    <definedName name="item7.16" localSheetId="7">'[35]COMPOSIÇÃO CUSTO'!#REF!</definedName>
    <definedName name="item7.16" localSheetId="8">'[35]COMPOSIÇÃO CUSTO'!#REF!</definedName>
    <definedName name="item7.16" localSheetId="9">'[35]COMPOSIÇÃO CUSTO'!#REF!</definedName>
    <definedName name="item7.16" localSheetId="10">'[35]COMPOSIÇÃO CUSTO'!#REF!</definedName>
    <definedName name="item7.16">'[35]COMPOSIÇÃO CUSTO'!#REF!</definedName>
    <definedName name="item7.17" localSheetId="6">'[34]COMPOSIÇÃO CUSTO'!#REF!</definedName>
    <definedName name="item7.17" localSheetId="7">'[35]COMPOSIÇÃO CUSTO'!#REF!</definedName>
    <definedName name="item7.17" localSheetId="8">'[35]COMPOSIÇÃO CUSTO'!#REF!</definedName>
    <definedName name="item7.17" localSheetId="9">'[35]COMPOSIÇÃO CUSTO'!#REF!</definedName>
    <definedName name="item7.17" localSheetId="10">'[35]COMPOSIÇÃO CUSTO'!#REF!</definedName>
    <definedName name="item7.17">'[35]COMPOSIÇÃO CUSTO'!#REF!</definedName>
    <definedName name="item7.18" localSheetId="6">'[34]COMPOSIÇÃO CUSTO'!#REF!</definedName>
    <definedName name="item7.18" localSheetId="7">'[35]COMPOSIÇÃO CUSTO'!#REF!</definedName>
    <definedName name="item7.18" localSheetId="8">'[35]COMPOSIÇÃO CUSTO'!#REF!</definedName>
    <definedName name="item7.18" localSheetId="9">'[35]COMPOSIÇÃO CUSTO'!#REF!</definedName>
    <definedName name="item7.18" localSheetId="10">'[35]COMPOSIÇÃO CUSTO'!#REF!</definedName>
    <definedName name="item7.18">'[35]COMPOSIÇÃO CUSTO'!#REF!</definedName>
    <definedName name="item7.19" localSheetId="6">'[34]COMPOSIÇÃO CUSTO'!#REF!</definedName>
    <definedName name="item7.19" localSheetId="7">'[35]COMPOSIÇÃO CUSTO'!#REF!</definedName>
    <definedName name="item7.19" localSheetId="8">'[35]COMPOSIÇÃO CUSTO'!#REF!</definedName>
    <definedName name="item7.19" localSheetId="9">'[35]COMPOSIÇÃO CUSTO'!#REF!</definedName>
    <definedName name="item7.19" localSheetId="10">'[35]COMPOSIÇÃO CUSTO'!#REF!</definedName>
    <definedName name="item7.19">'[35]COMPOSIÇÃO CUSTO'!#REF!</definedName>
    <definedName name="item7.2" localSheetId="6">'[34]COMPOSIÇÃO CUSTO'!#REF!</definedName>
    <definedName name="item7.2" localSheetId="7">'[35]COMPOSIÇÃO CUSTO'!#REF!</definedName>
    <definedName name="item7.2" localSheetId="8">'[35]COMPOSIÇÃO CUSTO'!#REF!</definedName>
    <definedName name="item7.2" localSheetId="9">'[35]COMPOSIÇÃO CUSTO'!#REF!</definedName>
    <definedName name="item7.2" localSheetId="10">'[35]COMPOSIÇÃO CUSTO'!#REF!</definedName>
    <definedName name="item7.2">'[35]COMPOSIÇÃO CUSTO'!#REF!</definedName>
    <definedName name="item7.3" localSheetId="6">'[34]COMPOSIÇÃO CUSTO'!#REF!</definedName>
    <definedName name="item7.3" localSheetId="7">'[35]COMPOSIÇÃO CUSTO'!#REF!</definedName>
    <definedName name="item7.3" localSheetId="8">'[35]COMPOSIÇÃO CUSTO'!#REF!</definedName>
    <definedName name="item7.3" localSheetId="9">'[35]COMPOSIÇÃO CUSTO'!#REF!</definedName>
    <definedName name="item7.3" localSheetId="10">'[35]COMPOSIÇÃO CUSTO'!#REF!</definedName>
    <definedName name="item7.3">'[35]COMPOSIÇÃO CUSTO'!#REF!</definedName>
    <definedName name="item7.4" localSheetId="6">'[34]COMPOSIÇÃO CUSTO'!#REF!</definedName>
    <definedName name="item7.4" localSheetId="7">'[35]COMPOSIÇÃO CUSTO'!#REF!</definedName>
    <definedName name="item7.4" localSheetId="8">'[35]COMPOSIÇÃO CUSTO'!#REF!</definedName>
    <definedName name="item7.4" localSheetId="9">'[35]COMPOSIÇÃO CUSTO'!#REF!</definedName>
    <definedName name="item7.4" localSheetId="10">'[35]COMPOSIÇÃO CUSTO'!#REF!</definedName>
    <definedName name="item7.4">'[35]COMPOSIÇÃO CUSTO'!#REF!</definedName>
    <definedName name="item7.5" localSheetId="6">'[34]COMPOSIÇÃO CUSTO'!#REF!</definedName>
    <definedName name="item7.5" localSheetId="7">'[35]COMPOSIÇÃO CUSTO'!#REF!</definedName>
    <definedName name="item7.5" localSheetId="8">'[35]COMPOSIÇÃO CUSTO'!#REF!</definedName>
    <definedName name="item7.5" localSheetId="9">'[35]COMPOSIÇÃO CUSTO'!#REF!</definedName>
    <definedName name="item7.5" localSheetId="10">'[35]COMPOSIÇÃO CUSTO'!#REF!</definedName>
    <definedName name="item7.5">'[35]COMPOSIÇÃO CUSTO'!#REF!</definedName>
    <definedName name="item7.6" localSheetId="6">'[34]COMPOSIÇÃO CUSTO'!#REF!</definedName>
    <definedName name="item7.6" localSheetId="7">'[35]COMPOSIÇÃO CUSTO'!#REF!</definedName>
    <definedName name="item7.6" localSheetId="8">'[35]COMPOSIÇÃO CUSTO'!#REF!</definedName>
    <definedName name="item7.6" localSheetId="9">'[35]COMPOSIÇÃO CUSTO'!#REF!</definedName>
    <definedName name="item7.6" localSheetId="10">'[35]COMPOSIÇÃO CUSTO'!#REF!</definedName>
    <definedName name="item7.6">'[35]COMPOSIÇÃO CUSTO'!#REF!</definedName>
    <definedName name="item7.7" localSheetId="6">'[34]COMPOSIÇÃO CUSTO'!#REF!</definedName>
    <definedName name="item7.7" localSheetId="7">'[35]COMPOSIÇÃO CUSTO'!#REF!</definedName>
    <definedName name="item7.7" localSheetId="8">'[35]COMPOSIÇÃO CUSTO'!#REF!</definedName>
    <definedName name="item7.7" localSheetId="9">'[35]COMPOSIÇÃO CUSTO'!#REF!</definedName>
    <definedName name="item7.7" localSheetId="10">'[35]COMPOSIÇÃO CUSTO'!#REF!</definedName>
    <definedName name="item7.7">'[35]COMPOSIÇÃO CUSTO'!#REF!</definedName>
    <definedName name="item7.8" localSheetId="6">'[34]COMPOSIÇÃO CUSTO'!#REF!</definedName>
    <definedName name="item7.8" localSheetId="7">'[35]COMPOSIÇÃO CUSTO'!#REF!</definedName>
    <definedName name="item7.8" localSheetId="8">'[35]COMPOSIÇÃO CUSTO'!#REF!</definedName>
    <definedName name="item7.8" localSheetId="9">'[35]COMPOSIÇÃO CUSTO'!#REF!</definedName>
    <definedName name="item7.8" localSheetId="10">'[35]COMPOSIÇÃO CUSTO'!#REF!</definedName>
    <definedName name="item7.8">'[35]COMPOSIÇÃO CUSTO'!#REF!</definedName>
    <definedName name="item7.9" localSheetId="6">'[34]COMPOSIÇÃO CUSTO'!#REF!</definedName>
    <definedName name="item7.9" localSheetId="7">'[35]COMPOSIÇÃO CUSTO'!#REF!</definedName>
    <definedName name="item7.9" localSheetId="8">'[35]COMPOSIÇÃO CUSTO'!#REF!</definedName>
    <definedName name="item7.9" localSheetId="9">'[35]COMPOSIÇÃO CUSTO'!#REF!</definedName>
    <definedName name="item7.9" localSheetId="10">'[35]COMPOSIÇÃO CUSTO'!#REF!</definedName>
    <definedName name="item7.9">'[35]COMPOSIÇÃO CUSTO'!#REF!</definedName>
    <definedName name="item7_1">[36]Composição!$E$1050</definedName>
    <definedName name="item7_10">[36]Composição!$E$1174</definedName>
    <definedName name="item7_11">[36]Composição!$E$1185</definedName>
    <definedName name="item7_12">[36]Composição!$E$1199</definedName>
    <definedName name="item7_13">[36]Composição!$E$1212</definedName>
    <definedName name="item7_14">[36]Composição!$E$1223</definedName>
    <definedName name="item7_15">[36]Composição!$E$1234</definedName>
    <definedName name="item7_16">[36]Composição!$E$1245</definedName>
    <definedName name="item7_17">[36]Composição!$E$1281</definedName>
    <definedName name="item7_18">[36]Composição!$E$1295</definedName>
    <definedName name="item7_19">[36]Composição!$E$1309</definedName>
    <definedName name="item7_2">[36]Composição!$E$1061</definedName>
    <definedName name="item7_3">[36]Composição!$E$1074</definedName>
    <definedName name="item7_4">[36]Composição!$E$1088</definedName>
    <definedName name="item7_5">[36]Composição!$E$1102</definedName>
    <definedName name="item7_6">[36]Composição!$E$1119</definedName>
    <definedName name="item7_7">[36]Composição!$E$1134</definedName>
    <definedName name="item7_8">[36]Composição!$E$1152</definedName>
    <definedName name="item7_9">[36]Composição!$E$1163</definedName>
    <definedName name="item8.1" localSheetId="6">'[34]COMPOSIÇÃO CUSTO'!#REF!</definedName>
    <definedName name="item8.1" localSheetId="7">'[35]COMPOSIÇÃO CUSTO'!#REF!</definedName>
    <definedName name="item8.1" localSheetId="8">'[35]COMPOSIÇÃO CUSTO'!#REF!</definedName>
    <definedName name="item8.1" localSheetId="9">'[35]COMPOSIÇÃO CUSTO'!#REF!</definedName>
    <definedName name="item8.1" localSheetId="10">'[35]COMPOSIÇÃO CUSTO'!#REF!</definedName>
    <definedName name="item8.1">'[35]COMPOSIÇÃO CUSTO'!#REF!</definedName>
    <definedName name="item8.2" localSheetId="6">'[34]COMPOSIÇÃO CUSTO'!#REF!</definedName>
    <definedName name="item8.2" localSheetId="7">'[35]COMPOSIÇÃO CUSTO'!#REF!</definedName>
    <definedName name="item8.2" localSheetId="8">'[35]COMPOSIÇÃO CUSTO'!#REF!</definedName>
    <definedName name="item8.2" localSheetId="9">'[35]COMPOSIÇÃO CUSTO'!#REF!</definedName>
    <definedName name="item8.2" localSheetId="10">'[35]COMPOSIÇÃO CUSTO'!#REF!</definedName>
    <definedName name="item8.2">'[35]COMPOSIÇÃO CUSTO'!#REF!</definedName>
    <definedName name="item8.3" localSheetId="6">'[34]COMPOSIÇÃO CUSTO'!#REF!</definedName>
    <definedName name="item8.3" localSheetId="7">'[35]COMPOSIÇÃO CUSTO'!#REF!</definedName>
    <definedName name="item8.3" localSheetId="8">'[35]COMPOSIÇÃO CUSTO'!#REF!</definedName>
    <definedName name="item8.3" localSheetId="9">'[35]COMPOSIÇÃO CUSTO'!#REF!</definedName>
    <definedName name="item8.3" localSheetId="10">'[35]COMPOSIÇÃO CUSTO'!#REF!</definedName>
    <definedName name="item8.3">'[35]COMPOSIÇÃO CUSTO'!#REF!</definedName>
    <definedName name="item8.4" localSheetId="6">'[34]COMPOSIÇÃO CUSTO'!#REF!</definedName>
    <definedName name="item8.4" localSheetId="7">'[35]COMPOSIÇÃO CUSTO'!#REF!</definedName>
    <definedName name="item8.4" localSheetId="8">'[35]COMPOSIÇÃO CUSTO'!#REF!</definedName>
    <definedName name="item8.4" localSheetId="9">'[35]COMPOSIÇÃO CUSTO'!#REF!</definedName>
    <definedName name="item8.4" localSheetId="10">'[35]COMPOSIÇÃO CUSTO'!#REF!</definedName>
    <definedName name="item8.4">'[35]COMPOSIÇÃO CUSTO'!#REF!</definedName>
    <definedName name="item8.5" localSheetId="6">'[34]COMPOSIÇÃO CUSTO'!#REF!</definedName>
    <definedName name="item8.5" localSheetId="7">'[35]COMPOSIÇÃO CUSTO'!#REF!</definedName>
    <definedName name="item8.5" localSheetId="8">'[35]COMPOSIÇÃO CUSTO'!#REF!</definedName>
    <definedName name="item8.5" localSheetId="9">'[35]COMPOSIÇÃO CUSTO'!#REF!</definedName>
    <definedName name="item8.5" localSheetId="10">'[35]COMPOSIÇÃO CUSTO'!#REF!</definedName>
    <definedName name="item8.5">'[35]COMPOSIÇÃO CUSTO'!#REF!</definedName>
    <definedName name="item8.6" localSheetId="6">'[34]COMPOSIÇÃO CUSTO'!#REF!</definedName>
    <definedName name="item8.6" localSheetId="7">'[35]COMPOSIÇÃO CUSTO'!#REF!</definedName>
    <definedName name="item8.6" localSheetId="8">'[35]COMPOSIÇÃO CUSTO'!#REF!</definedName>
    <definedName name="item8.6" localSheetId="9">'[35]COMPOSIÇÃO CUSTO'!#REF!</definedName>
    <definedName name="item8.6" localSheetId="10">'[35]COMPOSIÇÃO CUSTO'!#REF!</definedName>
    <definedName name="item8.6">'[35]COMPOSIÇÃO CUSTO'!#REF!</definedName>
    <definedName name="item8_1">[36]Composição!$E$1323</definedName>
    <definedName name="item8_2">[36]Composição!$E$1339</definedName>
    <definedName name="item8_3">[36]Composição!$E$1352</definedName>
    <definedName name="item8_4">[36]Composição!$E$1365</definedName>
    <definedName name="item8_5">[36]Composição!$E$1378</definedName>
    <definedName name="item8_6">[36]Composição!$E$1391</definedName>
    <definedName name="item9.1" localSheetId="6">'[34]COMPOSIÇÃO CUSTO'!#REF!</definedName>
    <definedName name="item9.1" localSheetId="7">'[35]COMPOSIÇÃO CUSTO'!#REF!</definedName>
    <definedName name="item9.1" localSheetId="8">'[35]COMPOSIÇÃO CUSTO'!#REF!</definedName>
    <definedName name="item9.1" localSheetId="9">'[35]COMPOSIÇÃO CUSTO'!#REF!</definedName>
    <definedName name="item9.1" localSheetId="10">'[35]COMPOSIÇÃO CUSTO'!#REF!</definedName>
    <definedName name="item9.1">'[35]COMPOSIÇÃO CUSTO'!#REF!</definedName>
    <definedName name="item9.2" localSheetId="6">'[34]COMPOSIÇÃO CUSTO'!#REF!</definedName>
    <definedName name="item9.2" localSheetId="7">'[35]COMPOSIÇÃO CUSTO'!#REF!</definedName>
    <definedName name="item9.2" localSheetId="8">'[35]COMPOSIÇÃO CUSTO'!#REF!</definedName>
    <definedName name="item9.2" localSheetId="9">'[35]COMPOSIÇÃO CUSTO'!#REF!</definedName>
    <definedName name="item9.2" localSheetId="10">'[35]COMPOSIÇÃO CUSTO'!#REF!</definedName>
    <definedName name="item9.2">'[35]COMPOSIÇÃO CUSTO'!#REF!</definedName>
    <definedName name="item9.3" localSheetId="6">'[34]COMPOSIÇÃO CUSTO'!#REF!</definedName>
    <definedName name="item9.3" localSheetId="7">'[35]COMPOSIÇÃO CUSTO'!#REF!</definedName>
    <definedName name="item9.3" localSheetId="8">'[35]COMPOSIÇÃO CUSTO'!#REF!</definedName>
    <definedName name="item9.3" localSheetId="9">'[35]COMPOSIÇÃO CUSTO'!#REF!</definedName>
    <definedName name="item9.3" localSheetId="10">'[35]COMPOSIÇÃO CUSTO'!#REF!</definedName>
    <definedName name="item9.3">'[35]COMPOSIÇÃO CUSTO'!#REF!</definedName>
    <definedName name="item9.4" localSheetId="6">'[34]COMPOSIÇÃO CUSTO'!#REF!</definedName>
    <definedName name="item9.4" localSheetId="7">'[35]COMPOSIÇÃO CUSTO'!#REF!</definedName>
    <definedName name="item9.4" localSheetId="8">'[35]COMPOSIÇÃO CUSTO'!#REF!</definedName>
    <definedName name="item9.4" localSheetId="9">'[35]COMPOSIÇÃO CUSTO'!#REF!</definedName>
    <definedName name="item9.4" localSheetId="10">'[35]COMPOSIÇÃO CUSTO'!#REF!</definedName>
    <definedName name="item9.4">'[35]COMPOSIÇÃO CUSTO'!#REF!</definedName>
    <definedName name="item9.5" localSheetId="6">'[34]COMPOSIÇÃO CUSTO'!#REF!</definedName>
    <definedName name="item9.5" localSheetId="7">'[35]COMPOSIÇÃO CUSTO'!#REF!</definedName>
    <definedName name="item9.5" localSheetId="8">'[35]COMPOSIÇÃO CUSTO'!#REF!</definedName>
    <definedName name="item9.5" localSheetId="9">'[35]COMPOSIÇÃO CUSTO'!#REF!</definedName>
    <definedName name="item9.5" localSheetId="10">'[35]COMPOSIÇÃO CUSTO'!#REF!</definedName>
    <definedName name="item9.5">'[35]COMPOSIÇÃO CUSTO'!#REF!</definedName>
    <definedName name="item9.6" localSheetId="6">'[34]COMPOSIÇÃO CUSTO'!#REF!</definedName>
    <definedName name="item9.6" localSheetId="7">'[35]COMPOSIÇÃO CUSTO'!#REF!</definedName>
    <definedName name="item9.6" localSheetId="8">'[35]COMPOSIÇÃO CUSTO'!#REF!</definedName>
    <definedName name="item9.6" localSheetId="9">'[35]COMPOSIÇÃO CUSTO'!#REF!</definedName>
    <definedName name="item9.6" localSheetId="10">'[35]COMPOSIÇÃO CUSTO'!#REF!</definedName>
    <definedName name="item9.6">'[35]COMPOSIÇÃO CUSTO'!#REF!</definedName>
    <definedName name="item9.7" localSheetId="6">'[34]COMPOSIÇÃO CUSTO'!#REF!</definedName>
    <definedName name="item9.7" localSheetId="7">'[35]COMPOSIÇÃO CUSTO'!#REF!</definedName>
    <definedName name="item9.7" localSheetId="8">'[35]COMPOSIÇÃO CUSTO'!#REF!</definedName>
    <definedName name="item9.7" localSheetId="9">'[35]COMPOSIÇÃO CUSTO'!#REF!</definedName>
    <definedName name="item9.7" localSheetId="10">'[35]COMPOSIÇÃO CUSTO'!#REF!</definedName>
    <definedName name="item9.7">'[35]COMPOSIÇÃO CUSTO'!#REF!</definedName>
    <definedName name="item9.8" localSheetId="6">'[34]COMPOSIÇÃO CUSTO'!#REF!</definedName>
    <definedName name="item9.8" localSheetId="7">'[35]COMPOSIÇÃO CUSTO'!#REF!</definedName>
    <definedName name="item9.8" localSheetId="8">'[35]COMPOSIÇÃO CUSTO'!#REF!</definedName>
    <definedName name="item9.8" localSheetId="9">'[35]COMPOSIÇÃO CUSTO'!#REF!</definedName>
    <definedName name="item9.8" localSheetId="10">'[35]COMPOSIÇÃO CUSTO'!#REF!</definedName>
    <definedName name="item9.8">'[35]COMPOSIÇÃO CUSTO'!#REF!</definedName>
    <definedName name="item9.9" localSheetId="6">'[34]COMPOSIÇÃO CUSTO'!#REF!</definedName>
    <definedName name="item9.9" localSheetId="7">'[35]COMPOSIÇÃO CUSTO'!#REF!</definedName>
    <definedName name="item9.9" localSheetId="8">'[35]COMPOSIÇÃO CUSTO'!#REF!</definedName>
    <definedName name="item9.9" localSheetId="9">'[35]COMPOSIÇÃO CUSTO'!#REF!</definedName>
    <definedName name="item9.9" localSheetId="10">'[35]COMPOSIÇÃO CUSTO'!#REF!</definedName>
    <definedName name="item9.9">'[35]COMPOSIÇÃO CUSTO'!#REF!</definedName>
    <definedName name="item9_1">[36]Composição!$E$1430</definedName>
    <definedName name="item9_2">[36]Composição!$E$1443</definedName>
    <definedName name="item9_3">[36]Composição!$E$1455</definedName>
    <definedName name="item9_4">[36]Composição!$E$1467</definedName>
    <definedName name="item9_5">[36]Composição!$E$1480</definedName>
    <definedName name="item9_6">[36]Composição!$E$1508</definedName>
    <definedName name="item9_7">[36]Composição!$E$1523</definedName>
    <definedName name="item9_8">[36]Composição!$E$1537</definedName>
    <definedName name="item9_9">[36]Composição!$E$1550</definedName>
    <definedName name="ItemInvestimento" localSheetId="8">OFFSET([31]Listas!$B$2,1,0,COUNTA([31]Listas!#REF!)-1)</definedName>
    <definedName name="ItemInvestimento" localSheetId="10">OFFSET([31]Listas!$B$2,1,0,COUNTA([31]Listas!#REF!)-1)</definedName>
    <definedName name="ItemInvestimento">OFFSET([31]Listas!$B$2,1,0,COUNTA([31]Listas!#REF!)-1)</definedName>
    <definedName name="itm10.2" localSheetId="6">'[34]COMPOSIÇÃO CUSTO'!#REF!</definedName>
    <definedName name="itm10.2" localSheetId="7">'[35]COMPOSIÇÃO CUSTO'!#REF!</definedName>
    <definedName name="itm10.2" localSheetId="8">'[35]COMPOSIÇÃO CUSTO'!#REF!</definedName>
    <definedName name="itm10.2" localSheetId="9">'[35]COMPOSIÇÃO CUSTO'!#REF!</definedName>
    <definedName name="itm10.2" localSheetId="10">'[35]COMPOSIÇÃO CUSTO'!#REF!</definedName>
    <definedName name="itm10.2">'[35]COMPOSIÇÃO CUSTO'!#REF!</definedName>
    <definedName name="Jd" localSheetId="6">#REF!</definedName>
    <definedName name="Jd" localSheetId="7">#REF!</definedName>
    <definedName name="Jd" localSheetId="8">#REF!</definedName>
    <definedName name="Jd" localSheetId="9">#REF!</definedName>
    <definedName name="Jd" localSheetId="10">#REF!</definedName>
    <definedName name="Jd">#REF!</definedName>
    <definedName name="JESUS" localSheetId="6">'[12]Refor Out. 2001 - BDI=20% Ajust'!#REF!</definedName>
    <definedName name="JESUS">'[12]Refor Out. 2001 - BDI=20% Ajust'!#REF!</definedName>
    <definedName name="JJ" localSheetId="6">#REF!</definedName>
    <definedName name="JJ" localSheetId="7">#REF!</definedName>
    <definedName name="JJ" localSheetId="8">#REF!</definedName>
    <definedName name="JJ" localSheetId="9">#REF!</definedName>
    <definedName name="JJ" localSheetId="10">#REF!</definedName>
    <definedName name="JJ">[9]CUBACAO!#REF!</definedName>
    <definedName name="JJJ" localSheetId="6">#REF!</definedName>
    <definedName name="JJJ" localSheetId="7">#REF!</definedName>
    <definedName name="JJJ" localSheetId="8">#REF!</definedName>
    <definedName name="JJJ" localSheetId="9">#REF!</definedName>
    <definedName name="JJJ" localSheetId="10">#REF!</definedName>
    <definedName name="JJJ">[9]CUBACAO!#REF!</definedName>
    <definedName name="Jm" localSheetId="6">#REF!</definedName>
    <definedName name="Jm" localSheetId="7">#REF!</definedName>
    <definedName name="Jm" localSheetId="8">#REF!</definedName>
    <definedName name="Jm" localSheetId="9">#REF!</definedName>
    <definedName name="Jm" localSheetId="10">#REF!</definedName>
    <definedName name="Jm">#REF!</definedName>
    <definedName name="JR_PAGE_ANCHOR_1_1">#REF!</definedName>
    <definedName name="JR_PAGE_ANCHOR_10_1">#REF!</definedName>
    <definedName name="JR_PAGE_ANCHOR_11_1">#REF!</definedName>
    <definedName name="JR_PAGE_ANCHOR_2_1">#REF!</definedName>
    <definedName name="JR_PAGE_ANCHOR_3_1">#REF!</definedName>
    <definedName name="JR_PAGE_ANCHOR_4_1">#REF!</definedName>
    <definedName name="JR_PAGE_ANCHOR_5_1">#REF!</definedName>
    <definedName name="JR_PAGE_ANCHOR_6_1">#REF!</definedName>
    <definedName name="JR_PAGE_ANCHOR_7_1">#REF!</definedName>
    <definedName name="JR_PAGE_ANCHOR_8_1">#REF!</definedName>
    <definedName name="JR_PAGE_ANCHOR_9_1">#REF!</definedName>
    <definedName name="K1_">#REF!</definedName>
    <definedName name="K2_">#REF!</definedName>
    <definedName name="K3_">#REF!</definedName>
    <definedName name="key" hidden="1">#REF!</definedName>
    <definedName name="KKK" localSheetId="6">#REF!</definedName>
    <definedName name="KKK" localSheetId="7">#REF!</definedName>
    <definedName name="KKK" localSheetId="8">#REF!</definedName>
    <definedName name="KKK" localSheetId="9">#REF!</definedName>
    <definedName name="KKK" localSheetId="10">#REF!</definedName>
    <definedName name="KKK">[9]CUBACAO!#REF!</definedName>
    <definedName name="koae">#REF!</definedName>
    <definedName name="kpavi">#REF!</definedName>
    <definedName name="kterra">#REF!</definedName>
    <definedName name="LAPIS">#REF!</definedName>
    <definedName name="LARGURAS">#REF!</definedName>
    <definedName name="LASTRO_CONCRETO">#REF!</definedName>
    <definedName name="LASTRO_EMISS3_S">#REF!</definedName>
    <definedName name="LDI">#REF!</definedName>
    <definedName name="Lei" hidden="1">#REF!</definedName>
    <definedName name="Leis">#REF!</definedName>
    <definedName name="LEO" localSheetId="7">#REF!</definedName>
    <definedName name="LEO" localSheetId="8">#REF!</definedName>
    <definedName name="LEO" localSheetId="9">#REF!</definedName>
    <definedName name="LEO" localSheetId="10">#REF!</definedName>
    <definedName name="LEO">#REF!</definedName>
    <definedName name="LForçamento" localSheetId="8">OFFSET(#REF!,-1,0)</definedName>
    <definedName name="LForçamento" localSheetId="10">OFFSET(#REF!,-1,0)</definedName>
    <definedName name="LForçamento">OFFSET(#REF!,-1,0)</definedName>
    <definedName name="LIG_PRED_SERV">#REF!</definedName>
    <definedName name="LIG_PREDIAIS_MAT">#REF!</definedName>
    <definedName name="LIGAÇÃO_PREDIAL_MATERIAL">'[17]ligação predial'!$H$19</definedName>
    <definedName name="LIGAÇÃO_PREDIAL_SERVIÇOS">'[17]ligação predial'!$H$9</definedName>
    <definedName name="LIGAÇÕES" localSheetId="6">#REF!</definedName>
    <definedName name="LIGAÇÕES">#REF!</definedName>
    <definedName name="LILASDRENA" localSheetId="6">#REF!</definedName>
    <definedName name="LILASDRENA">#REF!</definedName>
    <definedName name="LIorçamento" localSheetId="8">OFFSET(#REF!,1,0)</definedName>
    <definedName name="LIorçamento" localSheetId="10">OFFSET(#REF!,1,0)</definedName>
    <definedName name="LIorçamento">OFFSET(#REF!,1,0)</definedName>
    <definedName name="ListaGIGOV">[38]Listas!$A$3:$A$74</definedName>
    <definedName name="LL" localSheetId="6">#REF!</definedName>
    <definedName name="LL" localSheetId="7">#REF!</definedName>
    <definedName name="LL" localSheetId="8">#REF!</definedName>
    <definedName name="LL" localSheetId="9">#REF!</definedName>
    <definedName name="LL" localSheetId="10">#REF!</definedName>
    <definedName name="LL">[9]CUBACAO!#REF!</definedName>
    <definedName name="LLL" localSheetId="6">#REF!</definedName>
    <definedName name="LLL" localSheetId="7">#REF!</definedName>
    <definedName name="LLL" localSheetId="8">#REF!</definedName>
    <definedName name="LLL" localSheetId="9">#REF!</definedName>
    <definedName name="LLL" localSheetId="10">#REF!</definedName>
    <definedName name="LLL">[9]CUBACAO!#REF!</definedName>
    <definedName name="LOC_EMISS3" localSheetId="6">#REF!</definedName>
    <definedName name="LOC_EMISS3">#REF!</definedName>
    <definedName name="LOCAÇÃO">#REF!</definedName>
    <definedName name="LOCAÇÃO_EMISS">#REF!</definedName>
    <definedName name="LOCAÇÃO_EMISS2">#REF!</definedName>
    <definedName name="Local">#REF!</definedName>
    <definedName name="LOTES">#REF!</definedName>
    <definedName name="Louças_acessórios">#REF!</definedName>
    <definedName name="Lucro" localSheetId="6">#REF!</definedName>
    <definedName name="Lucro" localSheetId="7">#REF!</definedName>
    <definedName name="Lucro" localSheetId="8">#REF!</definedName>
    <definedName name="Lucro" localSheetId="9">#REF!</definedName>
    <definedName name="Lucro" localSheetId="10">#REF!</definedName>
    <definedName name="Lucro">#REF!</definedName>
    <definedName name="m" localSheetId="6">#REF!</definedName>
    <definedName name="m" localSheetId="7">#REF!</definedName>
    <definedName name="m" localSheetId="8">#REF!</definedName>
    <definedName name="m" localSheetId="9">#REF!</definedName>
    <definedName name="m" localSheetId="10">#REF!</definedName>
    <definedName name="m">#REF!</definedName>
    <definedName name="m²" localSheetId="7">[39]Memória!#REF!</definedName>
    <definedName name="m²" localSheetId="8">[39]Memória!#REF!</definedName>
    <definedName name="m²" localSheetId="9">[39]Memória!#REF!</definedName>
    <definedName name="m²" localSheetId="10">[39]Memória!#REF!</definedName>
    <definedName name="m²">[39]Memória!#REF!</definedName>
    <definedName name="MACROS">#REF!</definedName>
    <definedName name="mais_um" localSheetId="8">OFFSET(#REF!,-1,0)+1</definedName>
    <definedName name="mais_um" localSheetId="10">OFFSET(#REF!,-1,0)+1</definedName>
    <definedName name="mais_um">OFFSET(#REF!,-1,0)+1</definedName>
    <definedName name="MAR" localSheetId="6">[1]Reforma!#REF!</definedName>
    <definedName name="MAR">[1]Reforma!#REF!</definedName>
    <definedName name="MAT" localSheetId="6">#REF!</definedName>
    <definedName name="MAT">#REF!</definedName>
    <definedName name="MCSDLOEP" localSheetId="6">#REF!</definedName>
    <definedName name="MCSDLOEP">#REF!</definedName>
    <definedName name="mediçao">[40]PLE!$AX$28</definedName>
    <definedName name="Medição" localSheetId="6">#REF!</definedName>
    <definedName name="Medição">#REF!</definedName>
    <definedName name="Medições" localSheetId="8">#REF!</definedName>
    <definedName name="Medições" localSheetId="10">#REF!</definedName>
    <definedName name="Medições">#REF!</definedName>
    <definedName name="Medições.Padrão" localSheetId="8">#REF!</definedName>
    <definedName name="Medições.Padrão" localSheetId="10">#REF!</definedName>
    <definedName name="Medições.Padrão">#REF!</definedName>
    <definedName name="MEIO_FIO">#REF!</definedName>
    <definedName name="MEMORIA">#REF!</definedName>
    <definedName name="MEMÓRIACAMPO2" localSheetId="6">#N/A</definedName>
    <definedName name="MEMÓRIACAMPO2">#N/A</definedName>
    <definedName name="MESALOA" localSheetId="6">#REF!</definedName>
    <definedName name="MESALOA">#REF!</definedName>
    <definedName name="Meu" localSheetId="6">#REF!</definedName>
    <definedName name="Meu">#REF!</definedName>
    <definedName name="min." localSheetId="6">#REF!</definedName>
    <definedName name="min.">#REF!</definedName>
    <definedName name="MM" localSheetId="6">#REF!</definedName>
    <definedName name="MM" localSheetId="7">#REF!</definedName>
    <definedName name="MM" localSheetId="8">#REF!</definedName>
    <definedName name="MM" localSheetId="9">#REF!</definedName>
    <definedName name="MM" localSheetId="10">#REF!</definedName>
    <definedName name="MM">[9]CUBACAO!#REF!</definedName>
    <definedName name="MMM" localSheetId="6">#REF!</definedName>
    <definedName name="MMM" localSheetId="7">#REF!</definedName>
    <definedName name="MMM" localSheetId="8">#REF!</definedName>
    <definedName name="MMM" localSheetId="9">#REF!</definedName>
    <definedName name="MMM" localSheetId="10">#REF!</definedName>
    <definedName name="MMM">[9]CUBACAO!#REF!</definedName>
    <definedName name="MMMMMM" localSheetId="6">[1]Reforma!#REF!</definedName>
    <definedName name="MMMMMM">[1]Reforma!#REF!</definedName>
    <definedName name="MNAUIRIE" localSheetId="6">#REF!</definedName>
    <definedName name="MNAUIRIE">#REF!</definedName>
    <definedName name="MNDLEL" localSheetId="6">#REF!</definedName>
    <definedName name="MNDLEL">#REF!</definedName>
    <definedName name="MO" localSheetId="6">#REF!</definedName>
    <definedName name="MO">#REF!</definedName>
    <definedName name="mo_base">[7]Base!$U$39</definedName>
    <definedName name="mo_sub_base">'[7]Sub-base'!$U$36</definedName>
    <definedName name="módulo1.Extenso" localSheetId="6">#N/A</definedName>
    <definedName name="módulo1.Extenso">#N/A</definedName>
    <definedName name="MOE" localSheetId="6">#REF!</definedName>
    <definedName name="MOE">#REF!</definedName>
    <definedName name="MOH" localSheetId="6">#REF!</definedName>
    <definedName name="MOH">#REF!</definedName>
    <definedName name="mono" localSheetId="6" hidden="1">{"'Plan1'!$A$8:$F$68","'Plan1'!$A$8:$F$68"}</definedName>
    <definedName name="mono" hidden="1">{"'Plan1'!$A$8:$F$68","'Plan1'!$A$8:$F$68"}</definedName>
    <definedName name="MOV_TERR_EMISS3_S" localSheetId="6">#REF!</definedName>
    <definedName name="MOV_TERR_EMISS3_S">#REF!</definedName>
    <definedName name="MOV_TERRA" localSheetId="6">#REF!</definedName>
    <definedName name="MOV_TERRA">#REF!</definedName>
    <definedName name="MOV_TERRA_EMISS">#REF!</definedName>
    <definedName name="MOV_TERRA_EMISS2">#REF!</definedName>
    <definedName name="n" localSheetId="6">#REF!</definedName>
    <definedName name="n" localSheetId="7">#REF!</definedName>
    <definedName name="n" localSheetId="8">#REF!</definedName>
    <definedName name="n" localSheetId="9">#REF!</definedName>
    <definedName name="n" localSheetId="10">#REF!</definedName>
    <definedName name="n">#REF!</definedName>
    <definedName name="nADA">#REF!</definedName>
    <definedName name="ND">'[41]ENTRADA DE DADOS'!$D$5</definedName>
    <definedName name="neuza" localSheetId="6">[42]COMPOSIÇÃO!#REF!</definedName>
    <definedName name="neuza">[42]COMPOSIÇÃO!#REF!</definedName>
    <definedName name="NI">'[41]ENTRADA DE DADOS'!$E$5</definedName>
    <definedName name="NN" localSheetId="6">#REF!</definedName>
    <definedName name="NN" localSheetId="7">#REF!</definedName>
    <definedName name="NN" localSheetId="8">#REF!</definedName>
    <definedName name="NN" localSheetId="9">#REF!</definedName>
    <definedName name="NN" localSheetId="10">#REF!</definedName>
    <definedName name="NN">[9]CUBACAO!#REF!</definedName>
    <definedName name="NNN" localSheetId="6">#REF!</definedName>
    <definedName name="NNN" localSheetId="7">#REF!</definedName>
    <definedName name="NNN" localSheetId="8">#REF!</definedName>
    <definedName name="NNN" localSheetId="9">#REF!</definedName>
    <definedName name="NNN" localSheetId="10">#REF!</definedName>
    <definedName name="NNN">[9]CUBACAO!#REF!</definedName>
    <definedName name="NOME1" localSheetId="6">#REF!</definedName>
    <definedName name="NOME1">#REF!</definedName>
    <definedName name="NOME1_1">#REF!</definedName>
    <definedName name="NOME1_11">#REF!</definedName>
    <definedName name="NOME1_2">#REF!</definedName>
    <definedName name="NOME1_6">#REF!</definedName>
    <definedName name="nome2">#REF!</definedName>
    <definedName name="nome3">#REF!</definedName>
    <definedName name="NTEI" localSheetId="6">'[10]PRO-08'!#REF!</definedName>
    <definedName name="NTEI">'[10]PRO-08'!#REF!</definedName>
    <definedName name="num_linhas" localSheetId="6">#REF!</definedName>
    <definedName name="num_linhas">#REF!</definedName>
    <definedName name="numEventos">COUNT(OFFSET(Eventos,0,0,,1))</definedName>
    <definedName name="numFrentes" localSheetId="8">COUNTIF(#REF!,"&lt;&gt;"&amp;"")</definedName>
    <definedName name="numFrentes" localSheetId="10">COUNTIF(#REF!,"&lt;&gt;"&amp;"")</definedName>
    <definedName name="numFrentes">COUNTIF(#REF!,"&lt;&gt;"&amp;"")</definedName>
    <definedName name="numlinhaCrono">ROW(#REF!)-ROW(#REF!)+1</definedName>
    <definedName name="oac" localSheetId="6">#REF!</definedName>
    <definedName name="oac">#REF!</definedName>
    <definedName name="oae" localSheetId="6">#REF!</definedName>
    <definedName name="oae">#REF!</definedName>
    <definedName name="OAO" localSheetId="7">#REF!</definedName>
    <definedName name="OAO" localSheetId="8">#REF!</definedName>
    <definedName name="OAO" localSheetId="9">#REF!</definedName>
    <definedName name="OAO" localSheetId="10">#REF!</definedName>
    <definedName name="OAO">#REF!</definedName>
    <definedName name="OBRA">#REF!</definedName>
    <definedName name="ocom">#REF!</definedName>
    <definedName name="OO" localSheetId="6">#REF!</definedName>
    <definedName name="OO" localSheetId="7">#REF!</definedName>
    <definedName name="OO" localSheetId="8">#REF!</definedName>
    <definedName name="OO" localSheetId="9">#REF!</definedName>
    <definedName name="OO" localSheetId="10">#REF!</definedName>
    <definedName name="OO">[9]CUBACAO!#REF!</definedName>
    <definedName name="OOO" localSheetId="6">#REF!</definedName>
    <definedName name="OOO" localSheetId="7">#REF!</definedName>
    <definedName name="OOO" localSheetId="8">#REF!</definedName>
    <definedName name="OOO" localSheetId="9">#REF!</definedName>
    <definedName name="OOO" localSheetId="10">#REF!</definedName>
    <definedName name="OOO">[9]CUBACAO!#REF!</definedName>
    <definedName name="OPA" localSheetId="6">'[10]PRO-08'!#REF!</definedName>
    <definedName name="OPA">'[10]PRO-08'!#REF!</definedName>
    <definedName name="Orçamento" localSheetId="6">#REF!</definedName>
    <definedName name="Orçamento">#REF!</definedName>
    <definedName name="Orçamento_Básico" localSheetId="6">#REF!</definedName>
    <definedName name="Orçamento_Básico">#REF!</definedName>
    <definedName name="p" localSheetId="6">#REF!</definedName>
    <definedName name="p">#REF!</definedName>
    <definedName name="Parcial">#REF!</definedName>
    <definedName name="PassaExtenso">[43]!PassaExtenso</definedName>
    <definedName name="PAV_EMISS3_S" localSheetId="6">#REF!</definedName>
    <definedName name="PAV_EMISS3_S">#REF!</definedName>
    <definedName name="pavi" localSheetId="6">#REF!</definedName>
    <definedName name="pavi">#REF!</definedName>
    <definedName name="PAVIM_EMISS" localSheetId="6">#REF!</definedName>
    <definedName name="PAVIM_EMISS">#REF!</definedName>
    <definedName name="PAVIM_EMISS2">#REF!</definedName>
    <definedName name="PAVIMENTAÇÃO">#REF!</definedName>
    <definedName name="PERCAPITA">#REF!</definedName>
    <definedName name="periodoMediçao">INDEX([18]Resumo_de_Acompanhamento!$C$14:$C$37,mediçao)</definedName>
    <definedName name="pesquisa">#REF!</definedName>
    <definedName name="Pia_cozinha">#REF!</definedName>
    <definedName name="Pilar">#REF!</definedName>
    <definedName name="Pintura_cal">#REF!</definedName>
    <definedName name="Pintura_óleo">#REF!</definedName>
    <definedName name="Piso_cimentado">#REF!</definedName>
    <definedName name="PL">#REF!</definedName>
    <definedName name="PL_ABC">#REF!</definedName>
    <definedName name="Placa_de_cimento">#REF!</definedName>
    <definedName name="PLACA_OBRA">#REF!</definedName>
    <definedName name="Placas_de_sinalização_vertical___SENTIDO_DA_VIA_PARE">[44]Memória!$D$45</definedName>
    <definedName name="Plan_ajustada" localSheetId="6">#N/A</definedName>
    <definedName name="Plan_ajustada" localSheetId="7">[45]Composição!#REF!</definedName>
    <definedName name="Plan_ajustada" localSheetId="8">[45]Composição!#REF!</definedName>
    <definedName name="Plan_ajustada" localSheetId="9">[45]Composição!#REF!</definedName>
    <definedName name="Plan_ajustada" localSheetId="10">[45]Composição!#REF!</definedName>
    <definedName name="Plan_ajustada">[45]Composição!#REF!</definedName>
    <definedName name="plan275" localSheetId="6">#REF!</definedName>
    <definedName name="plan275">#REF!</definedName>
    <definedName name="planilha" localSheetId="6">#REF!</definedName>
    <definedName name="planilha">#REF!</definedName>
    <definedName name="plano" localSheetId="6">#REF!</definedName>
    <definedName name="plano">#REF!</definedName>
    <definedName name="PLE" localSheetId="8">OFFSET(#REF!,1,0):OFFSET(#REF!,-1,0)</definedName>
    <definedName name="PLE" localSheetId="10">OFFSET(#REF!,1,0):OFFSET(#REF!,-1,0)</definedName>
    <definedName name="PLE">OFFSET(#REF!,1,0):OFFSET(#REF!,-1,0)</definedName>
    <definedName name="PLE.LinhaPadrão" localSheetId="8">#REF!</definedName>
    <definedName name="PLE.LinhaPadrão" localSheetId="10">#REF!</definedName>
    <definedName name="PLE.LinhaPadrão">#REF!</definedName>
    <definedName name="Poço">#REF!</definedName>
    <definedName name="POÇO_VISIT">#REF!</definedName>
    <definedName name="PP" localSheetId="6">#REF!</definedName>
    <definedName name="PP" localSheetId="7">#REF!</definedName>
    <definedName name="PP" localSheetId="8">#REF!</definedName>
    <definedName name="PP" localSheetId="9">#REF!</definedName>
    <definedName name="PP" localSheetId="10">#REF!</definedName>
    <definedName name="PP">[9]CUBACAO!#REF!</definedName>
    <definedName name="ppt_pistas_e_patios">#REF!</definedName>
    <definedName name="Preço_Unitário">#REF!</definedName>
    <definedName name="PreçoServiçoPorFrente" localSheetId="8">OFFSET(#REF!,1,0):OFFSET(#REF!,-1,0)</definedName>
    <definedName name="PreçoServiçoPorFrente" localSheetId="10">OFFSET(#REF!,1,0):OFFSET(#REF!,-1,0)</definedName>
    <definedName name="PreçoServiçoPorFrente">OFFSET(#REF!,1,0):OFFSET(#REF!,-1,0)</definedName>
    <definedName name="PreçoServiçosPorFrente.Executados" localSheetId="8">OFFSET(#REF!,1,0):OFFSET(#REF!,-1,0)</definedName>
    <definedName name="PreçoServiçosPorFrente.Executados" localSheetId="10">OFFSET(#REF!,1,0):OFFSET(#REF!,-1,0)</definedName>
    <definedName name="PreçoServiçosPorFrente.Executados">OFFSET(#REF!,1,0):OFFSET(#REF!,-1,0)</definedName>
    <definedName name="Print" localSheetId="6">[46]QuQuant!#REF!</definedName>
    <definedName name="Print">[46]QuQuant!#REF!</definedName>
    <definedName name="PRINT_AREA_MI" localSheetId="6">#REF!</definedName>
    <definedName name="PRINT_AREA_MI">#REF!</definedName>
    <definedName name="PRINT_TITLES_MI" localSheetId="6">#REF!</definedName>
    <definedName name="PRINT_TITLES_MI">#REF!</definedName>
    <definedName name="Q" localSheetId="6">#REF!</definedName>
    <definedName name="Q">#REF!</definedName>
    <definedName name="QQ" localSheetId="6">#REF!</definedName>
    <definedName name="QQ" localSheetId="7">#REF!</definedName>
    <definedName name="QQ" localSheetId="8">#REF!</definedName>
    <definedName name="QQ" localSheetId="9">#REF!</definedName>
    <definedName name="QQ" localSheetId="10">#REF!</definedName>
    <definedName name="QQ">[9]CUBACAO!#REF!</definedName>
    <definedName name="QQ_2" localSheetId="6">#N/A</definedName>
    <definedName name="QQ_2">#N/A</definedName>
    <definedName name="qqe" localSheetId="6">#N/A</definedName>
    <definedName name="qqe">#N/A</definedName>
    <definedName name="Quadra" localSheetId="6" hidden="1">{#N/A,#N/A,FALSE,"MO (2)"}</definedName>
    <definedName name="Quadra" hidden="1">{#N/A,#N/A,FALSE,"MO (2)"}</definedName>
    <definedName name="Quant." localSheetId="6">#REF!</definedName>
    <definedName name="Quant.">#REF!</definedName>
    <definedName name="QUANT_acumu" localSheetId="6">#REF!</definedName>
    <definedName name="QUANT_acumu">#REF!</definedName>
    <definedName name="Quantidade" localSheetId="6">#REF!</definedName>
    <definedName name="Quantidade">#REF!</definedName>
    <definedName name="Quantidades" localSheetId="6" hidden="1">{#N/A,#N/A,FALSE,"MO (2)"}</definedName>
    <definedName name="Quantidades" hidden="1">{#N/A,#N/A,FALSE,"MO (2)"}</definedName>
    <definedName name="Radier" localSheetId="6">#REF!</definedName>
    <definedName name="Radier">#REF!</definedName>
    <definedName name="RBV">[47]Teor!$C$3:$C$7</definedName>
    <definedName name="rd" localSheetId="6">#REF!</definedName>
    <definedName name="rd">#REF!</definedName>
    <definedName name="rea" localSheetId="6">#REF!</definedName>
    <definedName name="rea">#REF!</definedName>
    <definedName name="Reaterro" localSheetId="6">#REF!</definedName>
    <definedName name="Reaterro">#REF!</definedName>
    <definedName name="Reboco">#REF!</definedName>
    <definedName name="REC">OFFSET([48]Insumos!$A$1,1,,COUNTA([48]Insumos!$A:$A),COUNTA([48]Insumos!$1:$1))</definedName>
    <definedName name="recife" localSheetId="6">#REF!</definedName>
    <definedName name="recife">#REF!</definedName>
    <definedName name="REDE_COLETORA_MAT" localSheetId="6">#REF!</definedName>
    <definedName name="REDE_COLETORA_MAT">#REF!</definedName>
    <definedName name="REDE_COLETORA_MATERIAL">'[17]REDE COLETORA'!$H$67</definedName>
    <definedName name="REDE_COLETORA_SERV" localSheetId="6">#REF!</definedName>
    <definedName name="REDE_COLETORA_SERV">#REF!</definedName>
    <definedName name="REDE_COLETORA_SERVIÇOS">'[17]REDE COLETORA'!$H$9</definedName>
    <definedName name="Refeição" localSheetId="6">#REF!</definedName>
    <definedName name="Refeição">#REF!</definedName>
    <definedName name="RefParalis" localSheetId="6">#REF!</definedName>
    <definedName name="RefParalis">#REF!</definedName>
    <definedName name="REG" localSheetId="6">#REF!</definedName>
    <definedName name="REG">#REF!</definedName>
    <definedName name="REGULA">[7]Regula!$M$36</definedName>
    <definedName name="RES" localSheetId="6">#N/A</definedName>
    <definedName name="RES">#N/A</definedName>
    <definedName name="resumo" localSheetId="6">#REF!</definedName>
    <definedName name="resumo">#REF!</definedName>
    <definedName name="RESUMO." localSheetId="6">#N/A</definedName>
    <definedName name="RESUMO.">#N/A</definedName>
    <definedName name="Resumo_de_Acompanhamento">OFFSET([18]Resumo_de_Acompanhamento!$B$13,1,0):OFFSET([18]Resumo_de_Acompanhamento!$M$38,-1,0)</definedName>
    <definedName name="RESUMO1" localSheetId="6">#N/A</definedName>
    <definedName name="RESUMO1">#N/A</definedName>
    <definedName name="RMA" localSheetId="6">'[10]PRO-08'!#REF!</definedName>
    <definedName name="RMA">'[10]PRO-08'!#REF!</definedName>
    <definedName name="RR" localSheetId="6">#REF!</definedName>
    <definedName name="RR" localSheetId="7">#REF!</definedName>
    <definedName name="RR" localSheetId="8">#REF!</definedName>
    <definedName name="RR" localSheetId="9">#REF!</definedName>
    <definedName name="RR" localSheetId="10">#REF!</definedName>
    <definedName name="RR">[9]CUBACAO!#REF!</definedName>
    <definedName name="RS" localSheetId="6">#REF!</definedName>
    <definedName name="RS">#REF!</definedName>
    <definedName name="S" localSheetId="6">{#N/A,#N/A,FALSE,"MO (2)"}</definedName>
    <definedName name="S">{#N/A,#N/A,FALSE,"MO (2)"}</definedName>
    <definedName name="sa">[49]COMPOS1!#REF!</definedName>
    <definedName name="Sal">[50]Sal!$B$4:$G$80</definedName>
    <definedName name="SAO" localSheetId="6" hidden="1">{#N/A,#N/A,FALSE,"Planilha";#N/A,#N/A,FALSE,"Resumo";#N/A,#N/A,FALSE,"Fisico";#N/A,#N/A,FALSE,"Financeiro";#N/A,#N/A,FALSE,"Financeiro"}</definedName>
    <definedName name="SAO" hidden="1">{#N/A,#N/A,FALSE,"Planilha";#N/A,#N/A,FALSE,"Resumo";#N/A,#N/A,FALSE,"Fisico";#N/A,#N/A,FALSE,"Financeiro";#N/A,#N/A,FALSE,"Financeiro"}</definedName>
    <definedName name="sbg" localSheetId="6">#REF!</definedName>
    <definedName name="sbg">#REF!</definedName>
    <definedName name="SBTC" localSheetId="6">#REF!</definedName>
    <definedName name="SBTC">#REF!</definedName>
    <definedName name="SENHAGT" hidden="1">"eventosglobais"</definedName>
    <definedName name="SG_01_01" localSheetId="6">#REF!</definedName>
    <definedName name="SG_01_01">#REF!</definedName>
    <definedName name="SG_01_02">#REF!</definedName>
    <definedName name="SG_01_03">#REF!</definedName>
    <definedName name="SG_01_04">#REF!</definedName>
    <definedName name="SG_01_05">#REF!</definedName>
    <definedName name="SG_01_06">#REF!</definedName>
    <definedName name="SG_01_07">#REF!</definedName>
    <definedName name="SG_01_08">#REF!</definedName>
    <definedName name="SG_01_09">#REF!</definedName>
    <definedName name="SG_01_10">#REF!</definedName>
    <definedName name="SG_01_11">#REF!</definedName>
    <definedName name="SG_01_12">#REF!</definedName>
    <definedName name="SG_01_13">#REF!</definedName>
    <definedName name="SG_01_14">#REF!</definedName>
    <definedName name="SG_01_15">#REF!</definedName>
    <definedName name="SG_02_01">#REF!</definedName>
    <definedName name="SG_02_02">#REF!</definedName>
    <definedName name="SG_02_03">#REF!</definedName>
    <definedName name="SG_02_04">#REF!</definedName>
    <definedName name="SG_02_05">#REF!</definedName>
    <definedName name="SG_02_06">#REF!</definedName>
    <definedName name="SG_02_07">#REF!</definedName>
    <definedName name="SG_02_08">#REF!</definedName>
    <definedName name="SG_02_09">#REF!</definedName>
    <definedName name="SG_02_10">#REF!</definedName>
    <definedName name="SG_02_11">#REF!</definedName>
    <definedName name="SG_02_12">#REF!</definedName>
    <definedName name="SG_02_13">#REF!</definedName>
    <definedName name="SG_02_14">#REF!</definedName>
    <definedName name="SG_02_15">#REF!</definedName>
    <definedName name="SG_03_01">#REF!</definedName>
    <definedName name="SG_03_02">#REF!</definedName>
    <definedName name="SG_03_03">#REF!</definedName>
    <definedName name="SG_03_04">#REF!</definedName>
    <definedName name="SG_03_05">#REF!</definedName>
    <definedName name="SG_03_06">#REF!</definedName>
    <definedName name="SG_03_07">#REF!</definedName>
    <definedName name="SG_03_08">#REF!</definedName>
    <definedName name="SG_03_09">#REF!</definedName>
    <definedName name="SG_03_10">#REF!</definedName>
    <definedName name="SG_03_11">#REF!</definedName>
    <definedName name="SG_03_12">#REF!</definedName>
    <definedName name="SG_03_13">#REF!</definedName>
    <definedName name="SG_03_14">#REF!</definedName>
    <definedName name="SG_03_15">#REF!</definedName>
    <definedName name="SG_03_17">#REF!</definedName>
    <definedName name="SG_03_18">#REF!</definedName>
    <definedName name="SG_04_01">#REF!</definedName>
    <definedName name="SG_04_02">#REF!</definedName>
    <definedName name="SG_04_03">#REF!</definedName>
    <definedName name="SG_04_04">#REF!</definedName>
    <definedName name="SG_04_05">#REF!</definedName>
    <definedName name="SG_04_06">#REF!</definedName>
    <definedName name="SG_04_07">#REF!</definedName>
    <definedName name="SG_04_08">#REF!</definedName>
    <definedName name="SG_04_09">#REF!</definedName>
    <definedName name="SG_04_10">#REF!</definedName>
    <definedName name="SG_04_11">#REF!</definedName>
    <definedName name="SG_04_12">#REF!</definedName>
    <definedName name="SG_04_13">#REF!</definedName>
    <definedName name="SG_04_14">#REF!</definedName>
    <definedName name="SG_04_15">#REF!</definedName>
    <definedName name="SG_05_01">#REF!</definedName>
    <definedName name="SG_05_02">#REF!</definedName>
    <definedName name="SG_05_03">#REF!</definedName>
    <definedName name="SG_05_04">#REF!</definedName>
    <definedName name="SG_05_05">#REF!</definedName>
    <definedName name="SG_05_06">#REF!</definedName>
    <definedName name="SG_05_07">#REF!</definedName>
    <definedName name="SG_05_08">#REF!</definedName>
    <definedName name="SG_05_09">#REF!</definedName>
    <definedName name="SG_05_10">#REF!</definedName>
    <definedName name="SG_05_11">#REF!</definedName>
    <definedName name="SG_05_12">#REF!</definedName>
    <definedName name="SG_05_13">#REF!</definedName>
    <definedName name="SG_05_14">#REF!</definedName>
    <definedName name="SG_05_15">#REF!</definedName>
    <definedName name="SG_06_01">#REF!</definedName>
    <definedName name="SG_06_02">#REF!</definedName>
    <definedName name="SG_06_03">#REF!</definedName>
    <definedName name="SG_06_04">#REF!</definedName>
    <definedName name="SG_06_05">#REF!</definedName>
    <definedName name="SG_06_06">#REF!</definedName>
    <definedName name="SG_06_07">#REF!</definedName>
    <definedName name="SG_06_08">#REF!</definedName>
    <definedName name="SG_06_09">#REF!</definedName>
    <definedName name="SG_06_10">#REF!</definedName>
    <definedName name="SG_06_11">#REF!</definedName>
    <definedName name="SG_06_12">#REF!</definedName>
    <definedName name="SG_06_13">#REF!</definedName>
    <definedName name="SG_06_14">#REF!</definedName>
    <definedName name="SG_06_15">#REF!</definedName>
    <definedName name="SG_07_01">#REF!</definedName>
    <definedName name="SG_07_02">#REF!</definedName>
    <definedName name="SG_07_03">#REF!</definedName>
    <definedName name="SG_07_04">#REF!</definedName>
    <definedName name="SG_07_05">#REF!</definedName>
    <definedName name="SG_07_06">#REF!</definedName>
    <definedName name="SG_07_07">#REF!</definedName>
    <definedName name="SG_07_08">#REF!</definedName>
    <definedName name="SG_07_09">#REF!</definedName>
    <definedName name="SG_07_10">#REF!</definedName>
    <definedName name="SG_07_11">#REF!</definedName>
    <definedName name="SG_07_12">#REF!</definedName>
    <definedName name="SG_07_13">#REF!</definedName>
    <definedName name="SG_07_14">#REF!</definedName>
    <definedName name="SG_07_15">#REF!</definedName>
    <definedName name="SG_08_01">#REF!</definedName>
    <definedName name="SG_08_02">#REF!</definedName>
    <definedName name="SG_08_03">#REF!</definedName>
    <definedName name="SG_08_04">#REF!</definedName>
    <definedName name="SG_08_05">#REF!</definedName>
    <definedName name="SG_08_06">#REF!</definedName>
    <definedName name="SG_08_07">#REF!</definedName>
    <definedName name="SG_08_08">#REF!</definedName>
    <definedName name="SG_08_09">#REF!</definedName>
    <definedName name="SG_08_10">#REF!</definedName>
    <definedName name="SG_08_11">#REF!</definedName>
    <definedName name="SG_08_12">#REF!</definedName>
    <definedName name="SG_08_13">#REF!</definedName>
    <definedName name="SG_08_14">#REF!</definedName>
    <definedName name="SG_08_15">#REF!</definedName>
    <definedName name="SG_09_01">#REF!</definedName>
    <definedName name="SG_09_02">#REF!</definedName>
    <definedName name="SG_09_03">#REF!</definedName>
    <definedName name="SG_09_04">#REF!</definedName>
    <definedName name="SG_09_05">#REF!</definedName>
    <definedName name="SG_09_06">#REF!</definedName>
    <definedName name="SG_09_07">#REF!</definedName>
    <definedName name="SG_09_08">#REF!</definedName>
    <definedName name="SG_09_09">#REF!</definedName>
    <definedName name="SG_09_10">#REF!</definedName>
    <definedName name="SG_09_11">#REF!</definedName>
    <definedName name="SG_09_12">#REF!</definedName>
    <definedName name="SG_09_13">#REF!</definedName>
    <definedName name="SG_09_14">#REF!</definedName>
    <definedName name="SG_09_15">#REF!</definedName>
    <definedName name="SG_10_01">#REF!</definedName>
    <definedName name="SG_10_02">#REF!</definedName>
    <definedName name="SG_10_03">#REF!</definedName>
    <definedName name="SG_10_04">#REF!</definedName>
    <definedName name="SG_10_05">#REF!</definedName>
    <definedName name="SG_10_06">#REF!</definedName>
    <definedName name="SG_10_07">#REF!</definedName>
    <definedName name="SG_10_08">#REF!</definedName>
    <definedName name="SG_10_09">#REF!</definedName>
    <definedName name="SG_10_10">#REF!</definedName>
    <definedName name="SG_10_11">#REF!</definedName>
    <definedName name="SG_10_12">#REF!</definedName>
    <definedName name="SG_10_13">#REF!</definedName>
    <definedName name="SG_10_14">#REF!</definedName>
    <definedName name="SG_10_15">#REF!</definedName>
    <definedName name="SG_11_01">#REF!</definedName>
    <definedName name="SG_11_02">#REF!</definedName>
    <definedName name="SG_11_03">#REF!</definedName>
    <definedName name="SG_11_04">#REF!</definedName>
    <definedName name="SG_11_05">#REF!</definedName>
    <definedName name="SG_11_06">#REF!</definedName>
    <definedName name="SG_11_07">#REF!</definedName>
    <definedName name="SG_11_08">#REF!</definedName>
    <definedName name="SG_11_09">#REF!</definedName>
    <definedName name="SG_11_10">#REF!</definedName>
    <definedName name="SG_11_11">#REF!</definedName>
    <definedName name="SG_11_12">#REF!</definedName>
    <definedName name="SG_11_13">#REF!</definedName>
    <definedName name="SG_11_14">#REF!</definedName>
    <definedName name="SG_11_15">#REF!</definedName>
    <definedName name="SG_12_01">#REF!</definedName>
    <definedName name="SG_12_02">#REF!</definedName>
    <definedName name="SG_12_03">#REF!</definedName>
    <definedName name="SG_12_04">#REF!</definedName>
    <definedName name="SG_12_05">#REF!</definedName>
    <definedName name="SG_12_06">#REF!</definedName>
    <definedName name="SG_12_07">#REF!</definedName>
    <definedName name="SG_12_08">#REF!</definedName>
    <definedName name="SG_12_09">#REF!</definedName>
    <definedName name="SG_12_10">#REF!</definedName>
    <definedName name="SG_12_11">#REF!</definedName>
    <definedName name="SG_12_12">#REF!</definedName>
    <definedName name="SG_12_13">#REF!</definedName>
    <definedName name="SG_12_14">#REF!</definedName>
    <definedName name="SG_12_15">#REF!</definedName>
    <definedName name="SG_12_16">#REF!</definedName>
    <definedName name="SG_12_17">#REF!</definedName>
    <definedName name="SG_12_18">#REF!</definedName>
    <definedName name="SG_12_19">#REF!</definedName>
    <definedName name="SG_12_20">#REF!</definedName>
    <definedName name="SG_12_21">#REF!</definedName>
    <definedName name="SG_12_22">#REF!</definedName>
    <definedName name="SG_12_23">#REF!</definedName>
    <definedName name="SG_12_24">#REF!</definedName>
    <definedName name="SG_12_25">#REF!</definedName>
    <definedName name="SG_13_01">#REF!</definedName>
    <definedName name="SG_13_02">#REF!</definedName>
    <definedName name="SG_13_03">#REF!</definedName>
    <definedName name="SG_13_04">#REF!</definedName>
    <definedName name="SG_13_05">#REF!</definedName>
    <definedName name="SG_13_06">#REF!</definedName>
    <definedName name="SG_13_07">#REF!</definedName>
    <definedName name="SG_13_08">#REF!</definedName>
    <definedName name="SG_13_09">#REF!</definedName>
    <definedName name="SG_13_10">#REF!</definedName>
    <definedName name="SG_13_11">#REF!</definedName>
    <definedName name="SG_13_12">#REF!</definedName>
    <definedName name="SG_13_13">#REF!</definedName>
    <definedName name="SG_13_14">#REF!</definedName>
    <definedName name="SG_13_15">#REF!</definedName>
    <definedName name="SG_13_16">#REF!</definedName>
    <definedName name="SG_13_17">#REF!</definedName>
    <definedName name="SG_13_18">#REF!</definedName>
    <definedName name="SG_13_19">#REF!</definedName>
    <definedName name="SG_13_20">#REF!</definedName>
    <definedName name="SG_13_21">#REF!</definedName>
    <definedName name="SG_13_22">#REF!</definedName>
    <definedName name="SG_13_23">#REF!</definedName>
    <definedName name="SG_13_24">#REF!</definedName>
    <definedName name="SG_13_25">#REF!</definedName>
    <definedName name="SG_14_01">#REF!</definedName>
    <definedName name="SG_14_02">#REF!</definedName>
    <definedName name="SG_14_03">#REF!</definedName>
    <definedName name="SG_14_04">#REF!</definedName>
    <definedName name="SG_14_05">#REF!</definedName>
    <definedName name="SG_14_06">#REF!</definedName>
    <definedName name="SG_14_07">#REF!</definedName>
    <definedName name="SG_14_08">#REF!</definedName>
    <definedName name="SG_14_09">#REF!</definedName>
    <definedName name="SG_14_10">#REF!</definedName>
    <definedName name="SG_14_11">#REF!</definedName>
    <definedName name="SG_14_12">#REF!</definedName>
    <definedName name="SG_14_13">#REF!</definedName>
    <definedName name="SG_14_14">#REF!</definedName>
    <definedName name="SG_14_15">#REF!</definedName>
    <definedName name="SG_14_16">#REF!</definedName>
    <definedName name="SG_14_17">#REF!</definedName>
    <definedName name="SG_14_18">#REF!</definedName>
    <definedName name="SG_14_19">#REF!</definedName>
    <definedName name="SG_14_20">#REF!</definedName>
    <definedName name="SG_14_21">#REF!</definedName>
    <definedName name="SG_14_22">#REF!</definedName>
    <definedName name="SG_14_23">#REF!</definedName>
    <definedName name="SG_14_24">#REF!</definedName>
    <definedName name="SG_14_25">#REF!</definedName>
    <definedName name="SG_15_01">#REF!</definedName>
    <definedName name="SG_15_02">#REF!</definedName>
    <definedName name="SG_15_03">#REF!</definedName>
    <definedName name="SG_15_04">#REF!</definedName>
    <definedName name="SG_15_05">#REF!</definedName>
    <definedName name="SG_15_06">#REF!</definedName>
    <definedName name="SG_15_07">#REF!</definedName>
    <definedName name="SG_15_08">#REF!</definedName>
    <definedName name="SG_15_09">#REF!</definedName>
    <definedName name="SG_15_10">#REF!</definedName>
    <definedName name="SG_15_11">#REF!</definedName>
    <definedName name="SG_15_12">#REF!</definedName>
    <definedName name="SG_15_13">#REF!</definedName>
    <definedName name="SG_15_14">#REF!</definedName>
    <definedName name="SG_15_15">#REF!</definedName>
    <definedName name="SG_15_16">#REF!</definedName>
    <definedName name="SG_15_17">#REF!</definedName>
    <definedName name="SG_15_18">#REF!</definedName>
    <definedName name="SG_15_19">#REF!</definedName>
    <definedName name="SG_15_20">#REF!</definedName>
    <definedName name="SG_15_21">#REF!</definedName>
    <definedName name="SG_15_22">#REF!</definedName>
    <definedName name="SG_15_23">#REF!</definedName>
    <definedName name="SG_15_24">#REF!</definedName>
    <definedName name="SG_15_25">#REF!</definedName>
    <definedName name="SG_16_01">#REF!</definedName>
    <definedName name="SG_16_02">#REF!</definedName>
    <definedName name="SG_16_03">#REF!</definedName>
    <definedName name="SG_16_04">#REF!</definedName>
    <definedName name="SG_16_05">#REF!</definedName>
    <definedName name="SG_16_06">#REF!</definedName>
    <definedName name="SG_16_07">#REF!</definedName>
    <definedName name="SG_16_08">#REF!</definedName>
    <definedName name="SG_16_09">#REF!</definedName>
    <definedName name="SG_16_10">#REF!</definedName>
    <definedName name="SG_16_11">#REF!</definedName>
    <definedName name="SG_16_12">#REF!</definedName>
    <definedName name="SG_16_13">#REF!</definedName>
    <definedName name="SG_16_14">#REF!</definedName>
    <definedName name="SG_16_15">#REF!</definedName>
    <definedName name="SG_16_16">#REF!</definedName>
    <definedName name="SG_16_17">#REF!</definedName>
    <definedName name="SG_16_18">#REF!</definedName>
    <definedName name="SG_16_19">#REF!</definedName>
    <definedName name="SG_16_20">#REF!</definedName>
    <definedName name="SG_16_21">#REF!</definedName>
    <definedName name="SG_16_22">#REF!</definedName>
    <definedName name="SG_16_23">#REF!</definedName>
    <definedName name="SG_16_24">#REF!</definedName>
    <definedName name="SG_16_25">#REF!</definedName>
    <definedName name="SG_17_01">#REF!</definedName>
    <definedName name="SG_17_02">#REF!</definedName>
    <definedName name="SG_17_03">#REF!</definedName>
    <definedName name="SG_17_04">#REF!</definedName>
    <definedName name="SG_17_05">#REF!</definedName>
    <definedName name="SG_17_06">#REF!</definedName>
    <definedName name="SG_17_07">#REF!</definedName>
    <definedName name="SG_17_08">#REF!</definedName>
    <definedName name="SG_17_09">#REF!</definedName>
    <definedName name="SG_17_10">#REF!</definedName>
    <definedName name="SG_17_11">#REF!</definedName>
    <definedName name="SG_17_12">#REF!</definedName>
    <definedName name="SG_17_13">#REF!</definedName>
    <definedName name="SG_17_14">#REF!</definedName>
    <definedName name="SG_17_15">#REF!</definedName>
    <definedName name="SG_17_16">#REF!</definedName>
    <definedName name="SG_17_17">#REF!</definedName>
    <definedName name="SG_17_18">#REF!</definedName>
    <definedName name="SG_17_19">#REF!</definedName>
    <definedName name="SG_17_20">#REF!</definedName>
    <definedName name="SG_17_21">#REF!</definedName>
    <definedName name="SG_17_22">#REF!</definedName>
    <definedName name="SG_17_23">#REF!</definedName>
    <definedName name="SG_17_24">#REF!</definedName>
    <definedName name="SG_17_25">#REF!</definedName>
    <definedName name="SG_18_01">#REF!</definedName>
    <definedName name="SG_18_02">#REF!</definedName>
    <definedName name="SG_18_03">#REF!</definedName>
    <definedName name="SG_18_04">#REF!</definedName>
    <definedName name="SG_18_05">#REF!</definedName>
    <definedName name="SG_18_06">#REF!</definedName>
    <definedName name="SG_18_07">#REF!</definedName>
    <definedName name="SG_18_08">#REF!</definedName>
    <definedName name="SG_18_09">#REF!</definedName>
    <definedName name="SG_18_10">#REF!</definedName>
    <definedName name="SG_18_11">#REF!</definedName>
    <definedName name="SG_18_12">#REF!</definedName>
    <definedName name="SG_18_13">#REF!</definedName>
    <definedName name="SG_18_14">#REF!</definedName>
    <definedName name="SG_18_15">#REF!</definedName>
    <definedName name="SG_18_16">#REF!</definedName>
    <definedName name="SG_18_17">#REF!</definedName>
    <definedName name="SG_18_18">#REF!</definedName>
    <definedName name="SG_18_19">#REF!</definedName>
    <definedName name="SG_18_20">#REF!</definedName>
    <definedName name="SG_18_21">#REF!</definedName>
    <definedName name="SG_18_22">#REF!</definedName>
    <definedName name="SG_18_23">#REF!</definedName>
    <definedName name="SG_18_24">#REF!</definedName>
    <definedName name="SG_18_25">#REF!</definedName>
    <definedName name="SG_19_01">#REF!</definedName>
    <definedName name="SG_19_02">#REF!</definedName>
    <definedName name="SG_19_03">#REF!</definedName>
    <definedName name="SG_19_04">#REF!</definedName>
    <definedName name="SG_19_05">#REF!</definedName>
    <definedName name="SG_19_06">#REF!</definedName>
    <definedName name="SG_19_07">#REF!</definedName>
    <definedName name="SG_19_08">#REF!</definedName>
    <definedName name="SG_19_09">#REF!</definedName>
    <definedName name="SG_19_10">#REF!</definedName>
    <definedName name="SG_19_11">#REF!</definedName>
    <definedName name="SG_19_12">#REF!</definedName>
    <definedName name="SG_19_13">#REF!</definedName>
    <definedName name="SG_19_14">#REF!</definedName>
    <definedName name="SG_19_15">#REF!</definedName>
    <definedName name="SG_19_16">#REF!</definedName>
    <definedName name="SG_19_17">#REF!</definedName>
    <definedName name="SG_19_18">#REF!</definedName>
    <definedName name="SG_19_19">#REF!</definedName>
    <definedName name="SG_19_20">#REF!</definedName>
    <definedName name="SG_19_21">#REF!</definedName>
    <definedName name="SG_19_22">#REF!</definedName>
    <definedName name="SG_19_23">#REF!</definedName>
    <definedName name="SG_19_24">#REF!</definedName>
    <definedName name="SG_19_25">#REF!</definedName>
    <definedName name="SG_20_01">#REF!</definedName>
    <definedName name="SG_20_02">#REF!</definedName>
    <definedName name="SG_20_03">#REF!</definedName>
    <definedName name="SG_20_04">#REF!</definedName>
    <definedName name="SG_20_05">#REF!</definedName>
    <definedName name="SG_20_06">#REF!</definedName>
    <definedName name="SG_20_07">#REF!</definedName>
    <definedName name="SG_20_08">#REF!</definedName>
    <definedName name="SG_20_09">#REF!</definedName>
    <definedName name="SG_20_10">#REF!</definedName>
    <definedName name="SG_20_11">#REF!</definedName>
    <definedName name="SG_20_12">#REF!</definedName>
    <definedName name="SG_20_13">#REF!</definedName>
    <definedName name="SG_20_14">#REF!</definedName>
    <definedName name="SG_20_15">#REF!</definedName>
    <definedName name="SG_20_16">#REF!</definedName>
    <definedName name="SG_20_17">#REF!</definedName>
    <definedName name="SG_20_18">#REF!</definedName>
    <definedName name="SG_20_19">#REF!</definedName>
    <definedName name="SG_20_20">#REF!</definedName>
    <definedName name="SG_20_21">#REF!</definedName>
    <definedName name="SG_20_22">#REF!</definedName>
    <definedName name="SG_20_23">#REF!</definedName>
    <definedName name="SG_20_24">#REF!</definedName>
    <definedName name="SG_20_25">#REF!</definedName>
    <definedName name="SG_21_01">#REF!</definedName>
    <definedName name="SG_21_02">#REF!</definedName>
    <definedName name="SG_21_03">#REF!</definedName>
    <definedName name="SG_21_04">#REF!</definedName>
    <definedName name="SG_21_05">#REF!</definedName>
    <definedName name="SG_21_06">#REF!</definedName>
    <definedName name="SG_21_07">#REF!</definedName>
    <definedName name="SG_21_08">#REF!</definedName>
    <definedName name="SG_21_09">#REF!</definedName>
    <definedName name="SG_21_10">#REF!</definedName>
    <definedName name="SG_21_11">#REF!</definedName>
    <definedName name="SG_21_12">#REF!</definedName>
    <definedName name="SG_21_13">#REF!</definedName>
    <definedName name="SG_21_14">#REF!</definedName>
    <definedName name="SG_21_15">#REF!</definedName>
    <definedName name="SG_21_16">#REF!</definedName>
    <definedName name="SG_21_17">#REF!</definedName>
    <definedName name="SG_21_18">#REF!</definedName>
    <definedName name="SG_21_19">#REF!</definedName>
    <definedName name="SG_21_20">#REF!</definedName>
    <definedName name="SG_21_21">#REF!</definedName>
    <definedName name="SG_21_22">#REF!</definedName>
    <definedName name="SG_21_23">#REF!</definedName>
    <definedName name="SG_21_24">#REF!</definedName>
    <definedName name="SG_21_25">#REF!</definedName>
    <definedName name="SG_22_01">#REF!</definedName>
    <definedName name="SG_22_02">#REF!</definedName>
    <definedName name="SG_22_03">#REF!</definedName>
    <definedName name="SG_22_04">#REF!</definedName>
    <definedName name="SG_22_05">#REF!</definedName>
    <definedName name="SG_22_06">#REF!</definedName>
    <definedName name="SG_22_07">#REF!</definedName>
    <definedName name="SG_22_08">#REF!</definedName>
    <definedName name="SG_22_09">#REF!</definedName>
    <definedName name="SG_22_10">#REF!</definedName>
    <definedName name="SG_22_11">#REF!</definedName>
    <definedName name="SG_22_12">#REF!</definedName>
    <definedName name="SG_22_13">#REF!</definedName>
    <definedName name="SG_22_14">#REF!</definedName>
    <definedName name="SG_22_15">#REF!</definedName>
    <definedName name="SG_22_16">#REF!</definedName>
    <definedName name="SG_22_17">#REF!</definedName>
    <definedName name="SG_22_18">#REF!</definedName>
    <definedName name="SG_22_19">#REF!</definedName>
    <definedName name="SG_22_20">#REF!</definedName>
    <definedName name="SG_22_21">#REF!</definedName>
    <definedName name="SG_22_22">#REF!</definedName>
    <definedName name="SG_22_23">#REF!</definedName>
    <definedName name="SG_22_24">#REF!</definedName>
    <definedName name="SG_22_25">#REF!</definedName>
    <definedName name="SG_23_01">#REF!</definedName>
    <definedName name="SG_23_02">#REF!</definedName>
    <definedName name="SG_23_03">#REF!</definedName>
    <definedName name="SG_23_04">#REF!</definedName>
    <definedName name="SG_23_05">#REF!</definedName>
    <definedName name="SG_23_06">#REF!</definedName>
    <definedName name="SG_23_07">#REF!</definedName>
    <definedName name="SG_23_08">#REF!</definedName>
    <definedName name="SG_23_09">#REF!</definedName>
    <definedName name="SG_23_10">#REF!</definedName>
    <definedName name="SG_23_11">#REF!</definedName>
    <definedName name="SG_23_12">#REF!</definedName>
    <definedName name="SG_23_13">#REF!</definedName>
    <definedName name="SG_23_14">#REF!</definedName>
    <definedName name="SG_23_15">#REF!</definedName>
    <definedName name="SG_23_16">#REF!</definedName>
    <definedName name="SG_23_17">#REF!</definedName>
    <definedName name="SG_23_18">#REF!</definedName>
    <definedName name="SG_23_19">#REF!</definedName>
    <definedName name="SG_23_20">#REF!</definedName>
    <definedName name="SG_23_21">#REF!</definedName>
    <definedName name="SG_23_22">#REF!</definedName>
    <definedName name="SG_23_23">#REF!</definedName>
    <definedName name="SG_23_24">#REF!</definedName>
    <definedName name="SG_23_25">#REF!</definedName>
    <definedName name="SG_24_01">#REF!</definedName>
    <definedName name="SG_24_02">#REF!</definedName>
    <definedName name="SG_24_03">#REF!</definedName>
    <definedName name="SG_24_04">#REF!</definedName>
    <definedName name="SG_24_05">#REF!</definedName>
    <definedName name="SG_24_06">#REF!</definedName>
    <definedName name="SG_24_07">#REF!</definedName>
    <definedName name="SG_24_08">#REF!</definedName>
    <definedName name="SG_24_09">#REF!</definedName>
    <definedName name="SG_24_10">#REF!</definedName>
    <definedName name="SG_24_11">#REF!</definedName>
    <definedName name="SG_24_12">#REF!</definedName>
    <definedName name="SG_24_13">#REF!</definedName>
    <definedName name="SG_24_14">#REF!</definedName>
    <definedName name="SG_24_15">#REF!</definedName>
    <definedName name="SG_24_16">#REF!</definedName>
    <definedName name="SG_24_17">#REF!</definedName>
    <definedName name="SG_24_18">#REF!</definedName>
    <definedName name="SG_24_19">#REF!</definedName>
    <definedName name="SG_24_20">#REF!</definedName>
    <definedName name="SG_24_21">#REF!</definedName>
    <definedName name="SG_24_22">#REF!</definedName>
    <definedName name="SG_24_23">#REF!</definedName>
    <definedName name="SG_24_24">#REF!</definedName>
    <definedName name="SG_24_25">#REF!</definedName>
    <definedName name="SG_25_01">#REF!</definedName>
    <definedName name="SG_25_02">#REF!</definedName>
    <definedName name="SG_25_03">#REF!</definedName>
    <definedName name="SG_25_04">#REF!</definedName>
    <definedName name="SG_25_05">#REF!</definedName>
    <definedName name="SG_25_06">#REF!</definedName>
    <definedName name="SG_25_07">#REF!</definedName>
    <definedName name="SG_25_08">#REF!</definedName>
    <definedName name="SG_25_09">#REF!</definedName>
    <definedName name="SG_25_10">#REF!</definedName>
    <definedName name="SG_25_11">#REF!</definedName>
    <definedName name="SG_25_12">#REF!</definedName>
    <definedName name="SG_25_13">#REF!</definedName>
    <definedName name="SG_25_14">#REF!</definedName>
    <definedName name="SG_25_15">#REF!</definedName>
    <definedName name="SG_25_16">#REF!</definedName>
    <definedName name="SG_25_17">#REF!</definedName>
    <definedName name="SG_25_18">#REF!</definedName>
    <definedName name="SG_25_19">#REF!</definedName>
    <definedName name="SG_25_20">#REF!</definedName>
    <definedName name="SG_25_21">#REF!</definedName>
    <definedName name="SG_25_22">#REF!</definedName>
    <definedName name="SG_25_23">#REF!</definedName>
    <definedName name="SG_25_24">#REF!</definedName>
    <definedName name="SG_25_25">#REF!</definedName>
    <definedName name="SIN" localSheetId="6" hidden="1">{#N/A,#N/A,FALSE,"Planilha";#N/A,#N/A,FALSE,"Resumo";#N/A,#N/A,FALSE,"Fisico";#N/A,#N/A,FALSE,"Financeiro";#N/A,#N/A,FALSE,"Financeiro"}</definedName>
    <definedName name="SIN" hidden="1">{#N/A,#N/A,FALSE,"Planilha";#N/A,#N/A,FALSE,"Resumo";#N/A,#N/A,FALSE,"Fisico";#N/A,#N/A,FALSE,"Financeiro";#N/A,#N/A,FALSE,"Financeiro"}</definedName>
    <definedName name="SINA" localSheetId="6" hidden="1">{#N/A,#N/A,FALSE,"Planilha";#N/A,#N/A,FALSE,"Resumo";#N/A,#N/A,FALSE,"Fisico";#N/A,#N/A,FALSE,"Financeiro";#N/A,#N/A,FALSE,"Financeiro"}</definedName>
    <definedName name="SINA" hidden="1">{#N/A,#N/A,FALSE,"Planilha";#N/A,#N/A,FALSE,"Resumo";#N/A,#N/A,FALSE,"Fisico";#N/A,#N/A,FALSE,"Financeiro";#N/A,#N/A,FALSE,"Financeiro"}</definedName>
    <definedName name="Sinapi" localSheetId="6">#REF!</definedName>
    <definedName name="Sinapi">#REF!</definedName>
    <definedName name="SOMA" localSheetId="8">#REF!</definedName>
    <definedName name="SOMA" localSheetId="9">#REF!</definedName>
    <definedName name="SOMA" localSheetId="10">#REF!</definedName>
    <definedName name="SOMA">#REF!</definedName>
    <definedName name="sort" localSheetId="6" hidden="1">#REF!</definedName>
    <definedName name="sort" hidden="1">#REF!</definedName>
    <definedName name="SR">OFFSET([48]Serviços!$A$1,1,,COUNTA([48]Serviços!$A:$A),COUNTA([48]Serviços!$1:$1))</definedName>
    <definedName name="SS" localSheetId="6">#REF!</definedName>
    <definedName name="SS" localSheetId="7">#REF!</definedName>
    <definedName name="SS" localSheetId="8">#REF!</definedName>
    <definedName name="SS" localSheetId="9">#REF!</definedName>
    <definedName name="SS" localSheetId="10">#REF!</definedName>
    <definedName name="SS">[9]CUBACAO!#REF!</definedName>
    <definedName name="SUB" localSheetId="6">#REF!</definedName>
    <definedName name="SUB">#REF!</definedName>
    <definedName name="SUB_TRECHO">#REF!</definedName>
    <definedName name="SubItemInvestimento" localSheetId="8">OFFSET([31]Listas!$A$2,1,MATCH([31]QCI!$E1,[31]Listas!#REF!,0)-1,INDEX([31]Listas!#REF!,MATCH([31]QCI!$E1,[31]Listas!#REF!,0)+1))</definedName>
    <definedName name="SubItemInvestimento" localSheetId="10">OFFSET([31]Listas!$A$2,1,MATCH([31]QCI!$E1,[31]Listas!#REF!,0)-1,INDEX([31]Listas!#REF!,MATCH([31]QCI!$E1,[31]Listas!#REF!,0)+1))</definedName>
    <definedName name="SubItemInvestimento">OFFSET([31]Listas!$A$2,1,MATCH([31]QCI!$E1,[31]Listas!#REF!,0)-1,INDEX([31]Listas!#REF!,MATCH([31]QCI!$E1,[31]Listas!#REF!,0)+1))</definedName>
    <definedName name="SUBT">#REF!</definedName>
    <definedName name="SUBTO">#REF!</definedName>
    <definedName name="SumCrono" localSheetId="6">SUMIF(OFFSET(#REF!,1,0,#REF!),#REF!,OFFSET(#REF!,1,0,#REF!))</definedName>
    <definedName name="SumCrono">SUMIF(OFFSET(#REF!,1,0,#REF!),#REF!,OFFSET(#REF!,1,0,#REF!))</definedName>
    <definedName name="T" localSheetId="6">#REF!</definedName>
    <definedName name="T" localSheetId="7">#REF!</definedName>
    <definedName name="T" localSheetId="8">#REF!</definedName>
    <definedName name="T" localSheetId="9">#REF!</definedName>
    <definedName name="T" localSheetId="10">#REF!</definedName>
    <definedName name="T">#REF!</definedName>
    <definedName name="Tabela" localSheetId="6">#REF!</definedName>
    <definedName name="Tabela">#REF!</definedName>
    <definedName name="Tabela_1">#REF!</definedName>
    <definedName name="Tabela_1_6">#REF!</definedName>
    <definedName name="Tabela_10">#REF!</definedName>
    <definedName name="Tabela_2">#REF!</definedName>
    <definedName name="Tabela_3">#REF!</definedName>
    <definedName name="Tabela_4">#REF!</definedName>
    <definedName name="Tabela_5">#REF!</definedName>
    <definedName name="Tabela_5_1">#REF!</definedName>
    <definedName name="Tabela_6">#REF!</definedName>
    <definedName name="Tanque_lavar_roupa">#REF!</definedName>
    <definedName name="Tanque_premoldado">#REF!</definedName>
    <definedName name="taxa_cap">#REF!</definedName>
    <definedName name="Teor">[47]Teor!$A$3:$A$7</definedName>
    <definedName name="terra" localSheetId="6">#REF!</definedName>
    <definedName name="terra">#REF!</definedName>
    <definedName name="TESTE" localSheetId="6">#REF!</definedName>
    <definedName name="TESTE">#REF!</definedName>
    <definedName name="teste1" localSheetId="6">#REF!</definedName>
    <definedName name="teste1">#REF!</definedName>
    <definedName name="teste2">#REF!</definedName>
    <definedName name="teste3">#REF!</definedName>
    <definedName name="TituloEventos">OFFSET([40]DADOS!$J$33,1,0):OFFSET([40]DADOS!$J$40,-1,0)</definedName>
    <definedName name="_xlnm.Print_Titles" localSheetId="4">CPU!$1:$8</definedName>
    <definedName name="_xlnm.Print_Titles" localSheetId="1">'MEMORIA DE CALCULO'!$2:$8</definedName>
    <definedName name="_xlnm.Print_Titles" localSheetId="3">ORÇ!$2:$8</definedName>
    <definedName name="_xlnm.Print_Titles" localSheetId="7">'PLE 1'!$1:$15</definedName>
    <definedName name="_xlnm.Print_Titles" localSheetId="8">'PLE 2'!$1:$16</definedName>
    <definedName name="_xlnm.Print_Titles">#REF!</definedName>
    <definedName name="Total" localSheetId="6">#REF!</definedName>
    <definedName name="Total">#REF!</definedName>
    <definedName name="TOTAL_GERAL" localSheetId="6">#REF!</definedName>
    <definedName name="TOTAL_GERAL">#REF!</definedName>
    <definedName name="TOTAL_RESUMO">#REF!</definedName>
    <definedName name="TotalEventos">SUM(TotalPorEvento)</definedName>
    <definedName name="TotalPorEvento">[40]Eventograma_e_Quantitativos!$I$80:OFFSET([40]Eventograma_e_Quantitativos!$I$86,-1,0)</definedName>
    <definedName name="totee_3">#REF!</definedName>
    <definedName name="totee1">#REF!</definedName>
    <definedName name="totee2">#REF!</definedName>
    <definedName name="TOTMAT_EE1">#REF!</definedName>
    <definedName name="TOTMAT_EE2">#REF!</definedName>
    <definedName name="TOTMAT_EE3">#REF!</definedName>
    <definedName name="TOTSER_EE1">#REF!</definedName>
    <definedName name="TOTSER_EE2">#REF!</definedName>
    <definedName name="TOTSER_EE3">#REF!</definedName>
    <definedName name="TPM">#REF!</definedName>
    <definedName name="TRÂNS_SEG_EMISS2">#REF!</definedName>
    <definedName name="TRÂNS_SEG_EMISS3">#REF!</definedName>
    <definedName name="TRÂNS_SEGU">#REF!</definedName>
    <definedName name="TRÂNS_SEGURANÇA">#REF!</definedName>
    <definedName name="TRAV_EMISS3_S">#REF!</definedName>
    <definedName name="TT" localSheetId="6">#REF!</definedName>
    <definedName name="TT" localSheetId="7">#REF!</definedName>
    <definedName name="TT" localSheetId="8">#REF!</definedName>
    <definedName name="TT" localSheetId="9">#REF!</definedName>
    <definedName name="TT" localSheetId="10">#REF!</definedName>
    <definedName name="TT">[9]CUBACAO!#REF!</definedName>
    <definedName name="tttt" hidden="1">#REF!</definedName>
    <definedName name="TxCresc">'[28]TodasTraf-2000-NoPrint'!$C$7:$L$17</definedName>
    <definedName name="últimaMedição" localSheetId="8">MAX('PLE 2'!Import.PLE)</definedName>
    <definedName name="últimaMedição" localSheetId="10">MAX('PLE 4'!Import.PLE)</definedName>
    <definedName name="últimaMedição">MAX(Import.PLE)</definedName>
    <definedName name="UN" localSheetId="6">#REF!</definedName>
    <definedName name="UN">#REF!</definedName>
    <definedName name="UN." localSheetId="6">#REF!</definedName>
    <definedName name="UN.">#REF!</definedName>
    <definedName name="Unit." localSheetId="6">#REF!</definedName>
    <definedName name="Unit.">#REF!</definedName>
    <definedName name="UU" localSheetId="6">#REF!</definedName>
    <definedName name="UU" localSheetId="7">#REF!</definedName>
    <definedName name="UU" localSheetId="8">#REF!</definedName>
    <definedName name="UU" localSheetId="9">#REF!</definedName>
    <definedName name="UU" localSheetId="10">#REF!</definedName>
    <definedName name="UU">[9]CUBACAO!#REF!</definedName>
    <definedName name="v" localSheetId="6">[47]Equipamentos!#REF!</definedName>
    <definedName name="v">[47]Equipamentos!#REF!</definedName>
    <definedName name="ValoresPorEvento" localSheetId="8">#REF!:OFFSET(#REF!,-1,0)</definedName>
    <definedName name="ValoresPorEvento" localSheetId="9">#REF!:OFFSET(#REF!,-1,0)</definedName>
    <definedName name="ValoresPorEvento" localSheetId="10">#REF!:OFFSET(#REF!,-1,0)</definedName>
    <definedName name="ValoresPorEvento">#REF!:OFFSET(#REF!,-1,0)</definedName>
    <definedName name="ValoresPorEvento.LinhaPadrão" localSheetId="8">#REF!</definedName>
    <definedName name="ValoresPorEvento.LinhaPadrão" localSheetId="10">#REF!</definedName>
    <definedName name="ValoresPorEvento.LinhaPadrão">#REF!</definedName>
    <definedName name="Vazios">[47]Teor!$B$3:$B$7</definedName>
    <definedName name="Veic">'[30]Adm Local '!$K$311</definedName>
    <definedName name="verde" localSheetId="6">#REF!</definedName>
    <definedName name="verde">#REF!</definedName>
    <definedName name="verdepav" localSheetId="6">#REF!</definedName>
    <definedName name="verdepav">#REF!</definedName>
    <definedName name="Verga" localSheetId="6">#REF!</definedName>
    <definedName name="Verga">#REF!</definedName>
    <definedName name="VL">#REF!</definedName>
    <definedName name="VT">#REF!</definedName>
    <definedName name="VTE">#REF!</definedName>
    <definedName name="VV" localSheetId="6">#REF!</definedName>
    <definedName name="VV" localSheetId="7">#REF!</definedName>
    <definedName name="VV" localSheetId="8">#REF!</definedName>
    <definedName name="VV" localSheetId="9">#REF!</definedName>
    <definedName name="VV" localSheetId="10">#REF!</definedName>
    <definedName name="VV">[9]CUBACAO!#REF!</definedName>
    <definedName name="WE" localSheetId="8">#REF!</definedName>
    <definedName name="WE" localSheetId="10">#REF!</definedName>
    <definedName name="WE">#REF!</definedName>
    <definedName name="WEWRWR" localSheetId="6">#N/A</definedName>
    <definedName name="WEWRWR">#N/A</definedName>
    <definedName name="WEWRWRE" localSheetId="6">#N/A</definedName>
    <definedName name="WEWRWRE">#N/A</definedName>
    <definedName name="wrn.mo2." localSheetId="6" hidden="1">{#N/A,#N/A,FALSE,"MO (2)"}</definedName>
    <definedName name="wrn.mo2." hidden="1">{#N/A,#N/A,FALSE,"MO (2)"}</definedName>
    <definedName name="wrn.Orçamento." localSheetId="6" hidden="1">{#N/A,#N/A,FALSE,"Planilha";#N/A,#N/A,FALSE,"Resumo";#N/A,#N/A,FALSE,"Fisico";#N/A,#N/A,FALSE,"Financeiro";#N/A,#N/A,FALSE,"Financeiro"}</definedName>
    <definedName name="wrn.Orçamento." hidden="1">{#N/A,#N/A,FALSE,"Planilha";#N/A,#N/A,FALSE,"Resumo";#N/A,#N/A,FALSE,"Fisico";#N/A,#N/A,FALSE,"Financeiro";#N/A,#N/A,FALSE,"Financeiro"}</definedName>
    <definedName name="WW" localSheetId="6">#REF!</definedName>
    <definedName name="WW" localSheetId="7">#REF!</definedName>
    <definedName name="WW" localSheetId="8">#REF!</definedName>
    <definedName name="WW" localSheetId="9">#REF!</definedName>
    <definedName name="WW" localSheetId="10">#REF!</definedName>
    <definedName name="WW">[9]CUBACAO!#REF!</definedName>
    <definedName name="X" localSheetId="6" hidden="1">{#N/A,#N/A,FALSE,"Planilha";#N/A,#N/A,FALSE,"Resumo";#N/A,#N/A,FALSE,"Fisico";#N/A,#N/A,FALSE,"Financeiro";#N/A,#N/A,FALSE,"Financeiro"}</definedName>
    <definedName name="X" hidden="1">{#N/A,#N/A,FALSE,"Planilha";#N/A,#N/A,FALSE,"Resumo";#N/A,#N/A,FALSE,"Fisico";#N/A,#N/A,FALSE,"Financeiro";#N/A,#N/A,FALSE,"Financeiro"}</definedName>
    <definedName name="Xa" localSheetId="6">#REF!</definedName>
    <definedName name="Xa">#REF!</definedName>
    <definedName name="Xb" localSheetId="6">#REF!</definedName>
    <definedName name="Xb">#REF!</definedName>
    <definedName name="Xc" localSheetId="6">#REF!</definedName>
    <definedName name="Xc">#REF!</definedName>
    <definedName name="XX" localSheetId="6">#REF!</definedName>
    <definedName name="XX" localSheetId="7">#REF!</definedName>
    <definedName name="XX" localSheetId="8">#REF!</definedName>
    <definedName name="XX" localSheetId="9">#REF!</definedName>
    <definedName name="XX" localSheetId="10">#REF!</definedName>
    <definedName name="XX">[9]CUBACAO!#REF!</definedName>
    <definedName name="XXX" localSheetId="6">#N/A</definedName>
    <definedName name="XXX">#N/A</definedName>
    <definedName name="XXXX" localSheetId="6">#N/A</definedName>
    <definedName name="XXXX">#N/A</definedName>
    <definedName name="Y" localSheetId="6">#REF!</definedName>
    <definedName name="Y">#REF!</definedName>
    <definedName name="YY" localSheetId="6">#REF!</definedName>
    <definedName name="YY" localSheetId="7">#REF!</definedName>
    <definedName name="YY" localSheetId="8">#REF!</definedName>
    <definedName name="YY" localSheetId="9">#REF!</definedName>
    <definedName name="YY" localSheetId="10">#REF!</definedName>
    <definedName name="YY">[9]CUBACAO!#REF!</definedName>
    <definedName name="Z" localSheetId="6">#REF!</definedName>
    <definedName name="Z">#REF!</definedName>
    <definedName name="ZCERTOP">#REF!</definedName>
    <definedName name="ZZ" localSheetId="6">#REF!</definedName>
    <definedName name="ZZ" localSheetId="7">#REF!</definedName>
    <definedName name="ZZ" localSheetId="8">#REF!</definedName>
    <definedName name="ZZ" localSheetId="9">#REF!</definedName>
    <definedName name="ZZ" localSheetId="10">#REF!</definedName>
    <definedName name="ZZ">[9]CUBACAO!#REF!</definedName>
  </definedNames>
  <calcPr calcId="191029"/>
</workbook>
</file>

<file path=xl/calcChain.xml><?xml version="1.0" encoding="utf-8"?>
<calcChain xmlns="http://schemas.openxmlformats.org/spreadsheetml/2006/main">
  <c r="AC21" i="17" l="1"/>
  <c r="AD21" i="17"/>
  <c r="AE21" i="17"/>
  <c r="AF21" i="17"/>
  <c r="AG21" i="17"/>
  <c r="AC23" i="17"/>
  <c r="M22" i="17" s="1"/>
  <c r="AC22" i="17" s="1"/>
  <c r="AD23" i="17"/>
  <c r="N22" i="17" s="1"/>
  <c r="AD22" i="17" s="1"/>
  <c r="AE23" i="17"/>
  <c r="O22" i="17" s="1"/>
  <c r="AE22" i="17" s="1"/>
  <c r="AF23" i="17"/>
  <c r="P22" i="17" s="1"/>
  <c r="AF22" i="17" s="1"/>
  <c r="AG23" i="17"/>
  <c r="Q22" i="17" s="1"/>
  <c r="AG22" i="17" s="1"/>
  <c r="AC24" i="17"/>
  <c r="AD24" i="17"/>
  <c r="AE24" i="17"/>
  <c r="AF24" i="17"/>
  <c r="AG24" i="17"/>
  <c r="AC25" i="17"/>
  <c r="AD25" i="17"/>
  <c r="AE25" i="17"/>
  <c r="AF25" i="17"/>
  <c r="AG25" i="17"/>
  <c r="AC26" i="17"/>
  <c r="AD26" i="17"/>
  <c r="AE26" i="17"/>
  <c r="AF26" i="17"/>
  <c r="AG26" i="17"/>
  <c r="AC28" i="17"/>
  <c r="M27" i="17" s="1"/>
  <c r="AC27" i="17" s="1"/>
  <c r="AD28" i="17"/>
  <c r="N27" i="17" s="1"/>
  <c r="AD27" i="17" s="1"/>
  <c r="AE28" i="17"/>
  <c r="O27" i="17" s="1"/>
  <c r="AE27" i="17" s="1"/>
  <c r="AF28" i="17"/>
  <c r="P27" i="17" s="1"/>
  <c r="AF27" i="17" s="1"/>
  <c r="AG28" i="17"/>
  <c r="Q27" i="17" s="1"/>
  <c r="AG27" i="17" s="1"/>
  <c r="AC29" i="17"/>
  <c r="AD29" i="17"/>
  <c r="AE29" i="17"/>
  <c r="AF29" i="17"/>
  <c r="AG29" i="17"/>
  <c r="AC30" i="17"/>
  <c r="AD30" i="17"/>
  <c r="AE30" i="17"/>
  <c r="AF30" i="17"/>
  <c r="AG30" i="17"/>
  <c r="AC32" i="17"/>
  <c r="M31" i="17" s="1"/>
  <c r="AC31" i="17" s="1"/>
  <c r="AD32" i="17"/>
  <c r="N31" i="17" s="1"/>
  <c r="AD31" i="17" s="1"/>
  <c r="AE32" i="17"/>
  <c r="O31" i="17" s="1"/>
  <c r="AE31" i="17" s="1"/>
  <c r="AF32" i="17"/>
  <c r="P31" i="17" s="1"/>
  <c r="AG32" i="17"/>
  <c r="Q31" i="17" s="1"/>
  <c r="AG31" i="17" s="1"/>
  <c r="AC33" i="17"/>
  <c r="AD33" i="17"/>
  <c r="AE33" i="17"/>
  <c r="AF33" i="17"/>
  <c r="AG33" i="17"/>
  <c r="AC34" i="17"/>
  <c r="AD34" i="17"/>
  <c r="AE34" i="17"/>
  <c r="AF34" i="17"/>
  <c r="AG34" i="17"/>
  <c r="AC35" i="17"/>
  <c r="AD35" i="17"/>
  <c r="AE35" i="17"/>
  <c r="AF35" i="17"/>
  <c r="AG35" i="17"/>
  <c r="AC37" i="17"/>
  <c r="M36" i="17" s="1"/>
  <c r="AC36" i="17" s="1"/>
  <c r="AD37" i="17"/>
  <c r="N36" i="17" s="1"/>
  <c r="AD36" i="17" s="1"/>
  <c r="AE37" i="17"/>
  <c r="O36" i="17" s="1"/>
  <c r="AE36" i="17" s="1"/>
  <c r="AF37" i="17"/>
  <c r="P36" i="17" s="1"/>
  <c r="AF36" i="17" s="1"/>
  <c r="AG37" i="17"/>
  <c r="Q36" i="17" s="1"/>
  <c r="AG36" i="17" s="1"/>
  <c r="AC38" i="17"/>
  <c r="AD38" i="17"/>
  <c r="AE38" i="17"/>
  <c r="AF38" i="17"/>
  <c r="AG38" i="17"/>
  <c r="AC39" i="17"/>
  <c r="AD39" i="17"/>
  <c r="AE39" i="17"/>
  <c r="AF39" i="17"/>
  <c r="AG39" i="17"/>
  <c r="AC40" i="17"/>
  <c r="AD40" i="17"/>
  <c r="AE40" i="17"/>
  <c r="AF40" i="17"/>
  <c r="AG40" i="17"/>
  <c r="AD20" i="17"/>
  <c r="AE20" i="17"/>
  <c r="O19" i="17" s="1"/>
  <c r="O15" i="17" s="1"/>
  <c r="R28" i="18" s="1"/>
  <c r="R34" i="19" s="1"/>
  <c r="AF20" i="17"/>
  <c r="P19" i="17" s="1"/>
  <c r="AG20" i="17"/>
  <c r="Q19" i="17" s="1"/>
  <c r="AC20" i="17"/>
  <c r="M19" i="17" s="1"/>
  <c r="G27" i="17"/>
  <c r="G22" i="17"/>
  <c r="G31" i="17"/>
  <c r="G36" i="17"/>
  <c r="G42" i="17" s="1"/>
  <c r="G19" i="17"/>
  <c r="I39" i="16"/>
  <c r="AC19" i="16"/>
  <c r="AC20" i="16"/>
  <c r="AC22" i="16"/>
  <c r="AC23" i="16"/>
  <c r="AC24" i="16"/>
  <c r="AC25" i="16"/>
  <c r="AC27" i="16"/>
  <c r="AC28" i="16"/>
  <c r="AC29" i="16"/>
  <c r="AC30" i="16"/>
  <c r="AC31" i="16"/>
  <c r="AC32" i="16"/>
  <c r="AC33" i="16"/>
  <c r="AC34" i="16"/>
  <c r="AC35" i="16"/>
  <c r="AC36" i="16"/>
  <c r="AC37" i="16"/>
  <c r="AC18" i="16"/>
  <c r="N21" i="16"/>
  <c r="O21" i="16"/>
  <c r="P21" i="16"/>
  <c r="Q21" i="16"/>
  <c r="M21" i="16"/>
  <c r="AC21" i="16" s="1"/>
  <c r="N26" i="16"/>
  <c r="O26" i="16"/>
  <c r="P26" i="16"/>
  <c r="Q26" i="16"/>
  <c r="M26" i="16"/>
  <c r="AC26" i="16" s="1"/>
  <c r="F6" i="16"/>
  <c r="M15" i="17" l="1"/>
  <c r="P15" i="17"/>
  <c r="Q15" i="17"/>
  <c r="V28" i="18" s="1"/>
  <c r="V34" i="19" s="1"/>
  <c r="AF31" i="17"/>
  <c r="AC15" i="17" l="1"/>
  <c r="N19" i="17"/>
  <c r="N15" i="17" s="1"/>
  <c r="N28" i="18" s="1"/>
  <c r="N34" i="19" s="1"/>
  <c r="N30" i="18" l="1"/>
  <c r="R30" i="18" l="1"/>
  <c r="N36" i="19"/>
  <c r="V30" i="18" l="1"/>
  <c r="R36" i="19"/>
  <c r="V29" i="18"/>
  <c r="V35" i="19" s="1"/>
  <c r="N29" i="18"/>
  <c r="N35" i="19" s="1"/>
  <c r="V27" i="18"/>
  <c r="V33" i="19" s="1"/>
  <c r="R27" i="18"/>
  <c r="R33" i="19" s="1"/>
  <c r="R29" i="18"/>
  <c r="R35" i="19" s="1"/>
  <c r="V36" i="19" l="1"/>
  <c r="N27" i="18"/>
  <c r="N33" i="19" s="1"/>
  <c r="I113" i="1"/>
  <c r="F113" i="1"/>
  <c r="K113" i="1" s="1"/>
  <c r="K104" i="1"/>
  <c r="I116" i="1"/>
  <c r="F116" i="1"/>
  <c r="K116" i="1" s="1"/>
  <c r="M116" i="1" s="1"/>
  <c r="I104" i="1"/>
  <c r="M104" i="1" s="1"/>
  <c r="F104" i="1"/>
  <c r="I111" i="1"/>
  <c r="F111" i="1"/>
  <c r="K111" i="1" s="1"/>
  <c r="I115" i="1"/>
  <c r="F115" i="1"/>
  <c r="K115" i="1" s="1"/>
  <c r="M115" i="1" s="1"/>
  <c r="I117" i="1"/>
  <c r="F117" i="1"/>
  <c r="K117" i="1" s="1"/>
  <c r="I122" i="1"/>
  <c r="F122" i="1"/>
  <c r="K122" i="1" s="1"/>
  <c r="I121" i="1"/>
  <c r="F121" i="1"/>
  <c r="K121" i="1" s="1"/>
  <c r="I103" i="1"/>
  <c r="F103" i="1"/>
  <c r="K103" i="1" s="1"/>
  <c r="I109" i="1"/>
  <c r="F109" i="1"/>
  <c r="K109" i="1" s="1"/>
  <c r="M109" i="1" s="1"/>
  <c r="I119" i="1"/>
  <c r="F119" i="1"/>
  <c r="K119" i="1" s="1"/>
  <c r="I112" i="1"/>
  <c r="F112" i="1"/>
  <c r="K112" i="1" s="1"/>
  <c r="I108" i="1"/>
  <c r="F108" i="1"/>
  <c r="K108" i="1" s="1"/>
  <c r="I106" i="1"/>
  <c r="I105" i="1" s="1"/>
  <c r="F106" i="1"/>
  <c r="K106" i="1" s="1"/>
  <c r="I107" i="1"/>
  <c r="F107" i="1"/>
  <c r="K107" i="1" s="1"/>
  <c r="I120" i="1"/>
  <c r="F120" i="1"/>
  <c r="K120" i="1" s="1"/>
  <c r="I114" i="1"/>
  <c r="F114" i="1"/>
  <c r="K114" i="1" s="1"/>
  <c r="M114" i="1" s="1"/>
  <c r="H17" i="5"/>
  <c r="I102" i="1" l="1"/>
  <c r="M103" i="1"/>
  <c r="M108" i="1"/>
  <c r="M120" i="1"/>
  <c r="M107" i="1"/>
  <c r="M119" i="1"/>
  <c r="M121" i="1"/>
  <c r="I110" i="1"/>
  <c r="M113" i="1"/>
  <c r="M112" i="1"/>
  <c r="M122" i="1"/>
  <c r="M106" i="1"/>
  <c r="M117" i="1"/>
  <c r="M111" i="1"/>
  <c r="I118" i="1"/>
  <c r="F7" i="4"/>
  <c r="F6" i="2"/>
  <c r="D6" i="2"/>
  <c r="C6" i="2"/>
  <c r="B6" i="2"/>
  <c r="D5" i="2"/>
  <c r="C5" i="2"/>
  <c r="B5" i="2"/>
  <c r="D4" i="2"/>
  <c r="C4" i="2"/>
  <c r="B4" i="2"/>
  <c r="C3" i="2"/>
  <c r="B3" i="2"/>
  <c r="D2" i="2"/>
  <c r="C2" i="2"/>
  <c r="B2" i="2"/>
  <c r="I30" i="7"/>
  <c r="K28" i="7"/>
  <c r="L28" i="7" s="1"/>
  <c r="J28" i="7"/>
  <c r="H28" i="7"/>
  <c r="G28" i="7"/>
  <c r="F28" i="7"/>
  <c r="C28" i="7"/>
  <c r="O21" i="7"/>
  <c r="M21" i="7"/>
  <c r="N21" i="7" s="1"/>
  <c r="P21" i="7" s="1"/>
  <c r="Q21" i="7" s="1"/>
  <c r="R21" i="7" s="1"/>
  <c r="U21" i="7" s="1"/>
  <c r="V21" i="7" s="1"/>
  <c r="L21" i="7"/>
  <c r="G21" i="7"/>
  <c r="I21" i="7" s="1"/>
  <c r="O20" i="7"/>
  <c r="M20" i="7"/>
  <c r="L20" i="7"/>
  <c r="N20" i="7" s="1"/>
  <c r="P20" i="7" s="1"/>
  <c r="G20" i="7"/>
  <c r="I20" i="7" s="1"/>
  <c r="O19" i="7"/>
  <c r="N19" i="7"/>
  <c r="P19" i="7" s="1"/>
  <c r="M19" i="7"/>
  <c r="L19" i="7"/>
  <c r="I19" i="7"/>
  <c r="G19" i="7"/>
  <c r="C19" i="7"/>
  <c r="O18" i="7"/>
  <c r="N18" i="7"/>
  <c r="P18" i="7" s="1"/>
  <c r="M18" i="7"/>
  <c r="L18" i="7"/>
  <c r="I18" i="7"/>
  <c r="G18" i="7"/>
  <c r="C18" i="7"/>
  <c r="O17" i="7"/>
  <c r="N17" i="7"/>
  <c r="P17" i="7" s="1"/>
  <c r="M17" i="7"/>
  <c r="L17" i="7"/>
  <c r="I17" i="7"/>
  <c r="G17" i="7"/>
  <c r="C17" i="7"/>
  <c r="O16" i="7"/>
  <c r="N16" i="7"/>
  <c r="P16" i="7" s="1"/>
  <c r="M16" i="7"/>
  <c r="L16" i="7"/>
  <c r="I16" i="7"/>
  <c r="G16" i="7"/>
  <c r="C16" i="7"/>
  <c r="O15" i="7"/>
  <c r="N15" i="7"/>
  <c r="P15" i="7" s="1"/>
  <c r="M15" i="7"/>
  <c r="L15" i="7"/>
  <c r="I15" i="7"/>
  <c r="G15" i="7"/>
  <c r="C15" i="7"/>
  <c r="O14" i="7"/>
  <c r="N14" i="7"/>
  <c r="P14" i="7" s="1"/>
  <c r="M14" i="7"/>
  <c r="L14" i="7"/>
  <c r="I14" i="7"/>
  <c r="G14" i="7"/>
  <c r="C14" i="7"/>
  <c r="O13" i="7"/>
  <c r="N13" i="7"/>
  <c r="P13" i="7" s="1"/>
  <c r="M13" i="7"/>
  <c r="L13" i="7"/>
  <c r="I13" i="7"/>
  <c r="G13" i="7"/>
  <c r="C13" i="7"/>
  <c r="O12" i="7"/>
  <c r="Q12" i="7" s="1"/>
  <c r="R12" i="7" s="1"/>
  <c r="U12" i="7" s="1"/>
  <c r="V12" i="7" s="1"/>
  <c r="N12" i="7"/>
  <c r="P12" i="7" s="1"/>
  <c r="M12" i="7"/>
  <c r="L12" i="7"/>
  <c r="I12" i="7"/>
  <c r="G12" i="7"/>
  <c r="C12" i="7"/>
  <c r="P6" i="7"/>
  <c r="M6" i="7"/>
  <c r="C6" i="7"/>
  <c r="B6" i="7"/>
  <c r="P5" i="7"/>
  <c r="M5" i="7"/>
  <c r="C5" i="7"/>
  <c r="B5" i="7"/>
  <c r="P4" i="7"/>
  <c r="M4" i="7"/>
  <c r="C4" i="7"/>
  <c r="B4" i="7"/>
  <c r="P3" i="7"/>
  <c r="C3" i="7"/>
  <c r="B3" i="7"/>
  <c r="P2" i="7"/>
  <c r="M2" i="7"/>
  <c r="C2" i="7"/>
  <c r="B2" i="7"/>
  <c r="Q16" i="7" l="1"/>
  <c r="R16" i="7" s="1"/>
  <c r="U16" i="7" s="1"/>
  <c r="V16" i="7" s="1"/>
  <c r="Q20" i="7"/>
  <c r="R20" i="7" s="1"/>
  <c r="U20" i="7" s="1"/>
  <c r="V20" i="7" s="1"/>
  <c r="Q19" i="7"/>
  <c r="R19" i="7" s="1"/>
  <c r="U19" i="7" s="1"/>
  <c r="V19" i="7" s="1"/>
  <c r="Q14" i="7"/>
  <c r="R14" i="7" s="1"/>
  <c r="U14" i="7" s="1"/>
  <c r="V14" i="7" s="1"/>
  <c r="Q13" i="7"/>
  <c r="R13" i="7" s="1"/>
  <c r="U13" i="7" s="1"/>
  <c r="V13" i="7" s="1"/>
  <c r="Q15" i="7"/>
  <c r="R15" i="7" s="1"/>
  <c r="U15" i="7" s="1"/>
  <c r="V15" i="7" s="1"/>
  <c r="Q18" i="7"/>
  <c r="R18" i="7" s="1"/>
  <c r="U18" i="7" s="1"/>
  <c r="V18" i="7" s="1"/>
  <c r="Q17" i="7"/>
  <c r="R17" i="7" s="1"/>
  <c r="U17" i="7" s="1"/>
  <c r="V17" i="7" s="1"/>
  <c r="H123" i="1"/>
  <c r="H126" i="1" s="1"/>
  <c r="G3" i="1" l="1"/>
  <c r="H125" i="1"/>
  <c r="D3" i="2" l="1"/>
  <c r="M3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</author>
  </authors>
  <commentList>
    <comment ref="K8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Da tabela pág 81 capacidade de escoamento das ruas caso A</t>
        </r>
      </text>
    </comment>
    <comment ref="Q8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Fórmula de George Ribeiro
Tc=10+16L/[1,05x(100xIm)^0,04
L em Km
Im em m/m</t>
        </r>
      </text>
    </comment>
    <comment ref="R8" authorId="0" shapeId="0" xr:uid="{00000000-0006-0000-0000-000003000000}">
      <text>
        <r>
          <rPr>
            <b/>
            <sz val="8"/>
            <color indexed="81"/>
            <rFont val="Tahoma"/>
            <family val="2"/>
          </rPr>
          <t xml:space="preserve">João Pessoa (Engº J. A. Souza)
i= 369,409xT^0,15/(t+5)^0,568
T = 10 anos adotado
t = tempo de duração da chuva, adotado tempo de concentração
</t>
        </r>
      </text>
    </comment>
    <comment ref="S8" authorId="0" shapeId="0" xr:uid="{00000000-0006-0000-0000-000004000000}">
      <text>
        <r>
          <rPr>
            <b/>
            <sz val="8"/>
            <color indexed="81"/>
            <rFont val="Tahoma"/>
            <family val="2"/>
          </rPr>
          <t>Adotado C = 0,80 para pav. em paralelepipedo granitico</t>
        </r>
      </text>
    </comment>
    <comment ref="U8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Método Racional:
Q = 166,67.C.i.A
C = coef. de escoamento
i = intensidade da chuva em mm/min
A = Área da bacia em ha</t>
        </r>
      </text>
    </comment>
    <comment ref="I24" authorId="0" shapeId="0" xr:uid="{00000000-0006-0000-0000-000006000000}">
      <text>
        <r>
          <rPr>
            <b/>
            <sz val="8"/>
            <color indexed="81"/>
            <rFont val="Tahoma"/>
            <family val="2"/>
          </rPr>
          <t>Da tabela pág 189
escoamento a seção plena
n=0,013 (coef. de Manning)</t>
        </r>
      </text>
    </comment>
    <comment ref="J24" authorId="0" shapeId="0" xr:uid="{00000000-0006-0000-0000-000007000000}">
      <text>
        <r>
          <rPr>
            <sz val="8"/>
            <color indexed="81"/>
            <rFont val="Tahoma"/>
            <family val="2"/>
          </rPr>
          <t xml:space="preserve">Da tabela pág 189
escoamento a seção plena e n=0,013 (coef. de Manning)
</t>
        </r>
      </text>
    </comment>
  </commentList>
</comments>
</file>

<file path=xl/sharedStrings.xml><?xml version="1.0" encoding="utf-8"?>
<sst xmlns="http://schemas.openxmlformats.org/spreadsheetml/2006/main" count="5946" uniqueCount="842">
  <si>
    <t>m</t>
  </si>
  <si>
    <t>Total sem BDI</t>
  </si>
  <si>
    <t>Total do BDI</t>
  </si>
  <si>
    <t>Total Geral</t>
  </si>
  <si>
    <t>und</t>
  </si>
  <si>
    <t>Piso podotátil de concreto - DIRECIONAL E ALERTA, *25 X 25* CM</t>
  </si>
  <si>
    <t>Industria de Artefatos de Cimentos Ltda - Epp</t>
  </si>
  <si>
    <t>15.170.465/0001-68</t>
  </si>
  <si>
    <t>(83) 99614-2301</t>
  </si>
  <si>
    <t>Dinho Pré- MOLDADOS (LIGAR MAIS TARDE)</t>
  </si>
  <si>
    <t>(83) 98831-5868</t>
  </si>
  <si>
    <t>INTERBLOCK ARTEFATOS DE CIMENTO S/A</t>
  </si>
  <si>
    <t>11.803.338/0001-06</t>
  </si>
  <si>
    <t>(83) 3234-0607</t>
  </si>
  <si>
    <t>Valor média adotado</t>
  </si>
  <si>
    <t>Médio</t>
  </si>
  <si>
    <t>Nome da rua</t>
  </si>
  <si>
    <t>Trecho</t>
  </si>
  <si>
    <t>Cotas do Terreno</t>
  </si>
  <si>
    <t>Dif. de cotas</t>
  </si>
  <si>
    <t>Extensão do trecho
(L)</t>
  </si>
  <si>
    <t>Declividade
(I)</t>
  </si>
  <si>
    <t>Largura da rua
(L)</t>
  </si>
  <si>
    <t>Capacidade da rua
(Q)</t>
  </si>
  <si>
    <t>Cotas de distâncias máximas</t>
  </si>
  <si>
    <t>Decliv. Máxima
(Im)</t>
  </si>
  <si>
    <t>Tempo de Concent.
(Tc)</t>
  </si>
  <si>
    <t>Intens.
(i)</t>
  </si>
  <si>
    <t>Coef. de escoamento
(C)</t>
  </si>
  <si>
    <t>Área de contribuição
(A)</t>
  </si>
  <si>
    <t>Vazão no trecho
(Q)</t>
  </si>
  <si>
    <t>Vazão a captar
(Q)</t>
  </si>
  <si>
    <t>Montante</t>
  </si>
  <si>
    <t>Jusante</t>
  </si>
  <si>
    <t>montante</t>
  </si>
  <si>
    <t>Coluna</t>
  </si>
  <si>
    <t>und.</t>
  </si>
  <si>
    <t>m/m</t>
  </si>
  <si>
    <t>l/s</t>
  </si>
  <si>
    <t>min</t>
  </si>
  <si>
    <t>mm/h</t>
  </si>
  <si>
    <t>-</t>
  </si>
  <si>
    <t>ha</t>
  </si>
  <si>
    <t>Cálculo</t>
  </si>
  <si>
    <t>TABELA DE CÁLCULO HIDRÁULICO DE GALERIA PLUVIAL</t>
  </si>
  <si>
    <t>Extensão
(L)</t>
  </si>
  <si>
    <t>Vazão a escoar
(Q)</t>
  </si>
  <si>
    <t>Cotas do terreno</t>
  </si>
  <si>
    <t>Seção da Galeria</t>
  </si>
  <si>
    <t>Declividade da Galeria
(I)</t>
  </si>
  <si>
    <t>Cota da Soleira da Galeria</t>
  </si>
  <si>
    <t>unidade</t>
  </si>
  <si>
    <t>mm</t>
  </si>
  <si>
    <t>Boca de lobo ao Canal Existente</t>
  </si>
  <si>
    <t>Havendo divergências entre Planilha Orçamentária, Especificações e/ou Memorial Descritivo e demais Projetos Gráficos, prevalecerá a Planilha Orçamentária.</t>
  </si>
  <si>
    <t>PLANILHA ORÇAMENTARIA</t>
  </si>
  <si>
    <t xml:space="preserve">Obra:                    </t>
  </si>
  <si>
    <t>Fonte de dados:</t>
  </si>
  <si>
    <t>MEMÓRIA DE CÁLCULO</t>
  </si>
  <si>
    <t>Valor da Obra:</t>
  </si>
  <si>
    <t>Distância Máxima</t>
  </si>
  <si>
    <t>VALOR TOTAL:</t>
  </si>
  <si>
    <t>ORÇAMENTO GLOBAL</t>
  </si>
  <si>
    <t>DRENAGEM PLUVIAL</t>
  </si>
  <si>
    <t>_______________________________________________________________
ENGº FERNANDO GOMES ARAUJO FILHO
CREA PB Nº 161258497-7</t>
  </si>
  <si>
    <t>Composições Analíticas com Preço Unitário</t>
  </si>
  <si>
    <t xml:space="preserve"> 1.1.1 </t>
  </si>
  <si>
    <t>Código</t>
  </si>
  <si>
    <t>Banco</t>
  </si>
  <si>
    <t>Descrição</t>
  </si>
  <si>
    <t>Und</t>
  </si>
  <si>
    <t>Quant.</t>
  </si>
  <si>
    <t>Valor Unit</t>
  </si>
  <si>
    <t>Total</t>
  </si>
  <si>
    <t>Próprio</t>
  </si>
  <si>
    <t>PLACA INDICATIVA DE OBRA</t>
  </si>
  <si>
    <t>m²</t>
  </si>
  <si>
    <t xml:space="preserve"> 1.3.5 </t>
  </si>
  <si>
    <t>unid</t>
  </si>
  <si>
    <t>SINAPI</t>
  </si>
  <si>
    <t>m³</t>
  </si>
  <si>
    <t>PISO PODOTÁTIL EM PLACA CIMENTÍCIA - DIRECIONAL E ALERTA 25X25CM, ASSENTADO COM ARGAMASSA</t>
  </si>
  <si>
    <t xml:space="preserve"> 1.3.6 </t>
  </si>
  <si>
    <t>M²</t>
  </si>
  <si>
    <t>PEDREIRO COM ENCARGOS COMPLEMENTARES</t>
  </si>
  <si>
    <t>H</t>
  </si>
  <si>
    <t>SERVENTE COM ENCARGOS COMPLEMENTARES</t>
  </si>
  <si>
    <t>AREIA MEDIA - POSTO JAZIDA/FORNECEDOR (RETIRADO NA JAZIDA, SEM TRANSPORTE)</t>
  </si>
  <si>
    <t>CIMENTO PORTLAND COMPOSTO CP II-32</t>
  </si>
  <si>
    <t>KG</t>
  </si>
  <si>
    <t>PISO PODOTATIL DE CONCRETO - DIRECIONAL E ALERTA, *25 X 25* CM</t>
  </si>
  <si>
    <t xml:space="preserve"> 1.3.7 </t>
  </si>
  <si>
    <t>Limpeza de ruas (varrição e remoção de entulhos)</t>
  </si>
  <si>
    <t xml:space="preserve"> 1.4.2 </t>
  </si>
  <si>
    <t>PLACA ESMALTADA PARA IDENTIFICAÇÃO NR DE RUA, DIMENSÕES 45X25 CM</t>
  </si>
  <si>
    <t>UNID</t>
  </si>
  <si>
    <t>UN</t>
  </si>
  <si>
    <t>PLACA DE ACO ESMALTADA PARA  IDENTIFICACAO DE RUA, *45 CM X 20* CM</t>
  </si>
  <si>
    <t xml:space="preserve"> 2.1.2 </t>
  </si>
  <si>
    <t>DEMOLIÇÃO DE CONCRETO SIMPLES</t>
  </si>
  <si>
    <t>M³</t>
  </si>
  <si>
    <t xml:space="preserve"> 2.3.3 </t>
  </si>
  <si>
    <t>FORNECIMENTO E APLICAÇÃO DE MEIO FIO EM PEDRA GRANÍTICA</t>
  </si>
  <si>
    <t>Rampas de acessibilidade utilizadas nas pavimentações (utilizadas em calçadas com largura de 1,35 metros)</t>
  </si>
  <si>
    <t>COTAÇÃO 01</t>
  </si>
  <si>
    <t>Item</t>
  </si>
  <si>
    <t>Memória de Cálculo</t>
  </si>
  <si>
    <t xml:space="preserve"> 1 </t>
  </si>
  <si>
    <t>RUA FÁBIO JUNIOR MIGUEL DOS SANTOS</t>
  </si>
  <si>
    <t xml:space="preserve"> 1.1 </t>
  </si>
  <si>
    <t>SERVIÇOS PRELIMINARES</t>
  </si>
  <si>
    <t xml:space="preserve"> 1.1.2 </t>
  </si>
  <si>
    <t>LOCAÇÃO DE PAVIMENTAÇÃO. AF_10/2018</t>
  </si>
  <si>
    <t>M</t>
  </si>
  <si>
    <t xml:space="preserve"> 1.2 </t>
  </si>
  <si>
    <t>TERRAPLANAGEM</t>
  </si>
  <si>
    <t xml:space="preserve"> 1.2.1 </t>
  </si>
  <si>
    <t>REGULARIZAÇÃO E COMPACTAÇÃO DE SUBLEITO DE SOLO PREDOMINANTEMENTE ARENOSO. AF_11/2019</t>
  </si>
  <si>
    <t xml:space="preserve"> 1.3 </t>
  </si>
  <si>
    <t>PAVIMENTAÇÃO</t>
  </si>
  <si>
    <t xml:space="preserve"> 1.3.1 </t>
  </si>
  <si>
    <t>ASSENTAMENTO DE GUIA (MEIO-FIO) EM TRECHO RETO, CONFECCIONADA EM CONCRETO PRÉ-FABRICADO, DIMENSÕES 100X15X13X30 CM (COMPRIMENTO X BASE INFERIOR X BASE SUPERIOR X ALTURA), PARA VIAS URBANAS (USO VIÁRIO). AF_06/2016</t>
  </si>
  <si>
    <t xml:space="preserve"> 1.3.2 </t>
  </si>
  <si>
    <t>EXECUÇÃO DE PAVIMENTO EM PARALELEPÍPEDOS, REJUNTAMENTO COM ARGAMASSA TRAÇO 1:3 (CIMENTO E AREIA). AF_05/2020</t>
  </si>
  <si>
    <t xml:space="preserve"> 1.3.3 </t>
  </si>
  <si>
    <t>EXECUÇÃO DE PASSEIO (CALÇADA) OU PISO DE CONCRETO COM CONCRETO MOLDADO IN LOCO, FEITO EM OBRA, ACABAMENTO CONVENCIONAL, NÃO ARMADO. AF_07/2016</t>
  </si>
  <si>
    <t xml:space="preserve"> 1.3.4 </t>
  </si>
  <si>
    <t>ALVENARIA DE VEDAÇÃO DE BLOCOS CERÂMICOS FURADOS NA HORIZONTAL DE 9X19X19 CM (ESPESSURA 9 CM) E ARGAMASSA DE ASSENTAMENTO COM PREPARO MANUAL. AF_12/2021</t>
  </si>
  <si>
    <t xml:space="preserve"> 1.4 </t>
  </si>
  <si>
    <t>SINALIZAÇÃO VIÁRIA</t>
  </si>
  <si>
    <t xml:space="preserve"> 1.4.1 </t>
  </si>
  <si>
    <t>PINTURA DE MEIO-FIO COM TINTA BRANCA A BASE DE CAL (CAIAÇÃO). AF_05/2021</t>
  </si>
  <si>
    <t xml:space="preserve"> 1.4.3 </t>
  </si>
  <si>
    <t>Confecção de placa em aço nº 16 galvanizado, com película retrorrefletiva tipo I + III</t>
  </si>
  <si>
    <t xml:space="preserve"> 1.4.4 </t>
  </si>
  <si>
    <t>Fornecimento e implantação de suporte e travessa para placa de sinalização em madeira de lei tratada 8 x 8 cm</t>
  </si>
  <si>
    <t>un</t>
  </si>
  <si>
    <t xml:space="preserve"> 2 </t>
  </si>
  <si>
    <t xml:space="preserve"> 2.1 </t>
  </si>
  <si>
    <t xml:space="preserve"> 2.1.1 </t>
  </si>
  <si>
    <t xml:space="preserve"> 2.2 </t>
  </si>
  <si>
    <t xml:space="preserve"> 2.2.1 </t>
  </si>
  <si>
    <t xml:space="preserve"> 2.3 </t>
  </si>
  <si>
    <t xml:space="preserve"> 2.3.1 </t>
  </si>
  <si>
    <t xml:space="preserve"> 2.3.2 </t>
  </si>
  <si>
    <t xml:space="preserve"> 2.3.4 </t>
  </si>
  <si>
    <t xml:space="preserve"> 2.3.5 </t>
  </si>
  <si>
    <t xml:space="preserve"> 2.3.6 </t>
  </si>
  <si>
    <t xml:space="preserve"> 2.3.7 </t>
  </si>
  <si>
    <t xml:space="preserve"> 2.3.8 </t>
  </si>
  <si>
    <t xml:space="preserve"> 2.4 </t>
  </si>
  <si>
    <t xml:space="preserve"> 2.4.1 </t>
  </si>
  <si>
    <t xml:space="preserve"> 2.4.2 </t>
  </si>
  <si>
    <t xml:space="preserve"> 2.4.3 </t>
  </si>
  <si>
    <t xml:space="preserve"> 2.4.4 </t>
  </si>
  <si>
    <t xml:space="preserve"> 3 </t>
  </si>
  <si>
    <t>RUA VEREADOR ROGÉRIO PASCHOAL DE OLIVEIRA</t>
  </si>
  <si>
    <t xml:space="preserve"> 3.1 </t>
  </si>
  <si>
    <t xml:space="preserve"> 3.1.1 </t>
  </si>
  <si>
    <t xml:space="preserve"> 3.1.2 </t>
  </si>
  <si>
    <t xml:space="preserve"> 3.2 </t>
  </si>
  <si>
    <t xml:space="preserve"> 3.2.1 </t>
  </si>
  <si>
    <t xml:space="preserve"> 3.3 </t>
  </si>
  <si>
    <t xml:space="preserve"> 3.3.1 </t>
  </si>
  <si>
    <t xml:space="preserve"> 3.3.2 </t>
  </si>
  <si>
    <t xml:space="preserve"> 3.3.3 </t>
  </si>
  <si>
    <t xml:space="preserve"> 3.3.4 </t>
  </si>
  <si>
    <t xml:space="preserve"> 3.3.5 </t>
  </si>
  <si>
    <t xml:space="preserve"> 3.3.6 </t>
  </si>
  <si>
    <t xml:space="preserve"> 3.3.7 </t>
  </si>
  <si>
    <t xml:space="preserve"> 3.3.8 </t>
  </si>
  <si>
    <t xml:space="preserve"> 3.4 </t>
  </si>
  <si>
    <t xml:space="preserve"> 3.4.1 </t>
  </si>
  <si>
    <t xml:space="preserve"> 3.4.2 </t>
  </si>
  <si>
    <t xml:space="preserve"> 3.4.3 </t>
  </si>
  <si>
    <t xml:space="preserve"> 3.4.4 </t>
  </si>
  <si>
    <t xml:space="preserve"> 4 </t>
  </si>
  <si>
    <t>TRAVESSA LUIZ MARINHEIRO</t>
  </si>
  <si>
    <t xml:space="preserve"> 4.1 </t>
  </si>
  <si>
    <t xml:space="preserve"> 4.1.1 </t>
  </si>
  <si>
    <t xml:space="preserve"> 4.2 </t>
  </si>
  <si>
    <t xml:space="preserve"> 4.2.1 </t>
  </si>
  <si>
    <t xml:space="preserve"> 4.3 </t>
  </si>
  <si>
    <t xml:space="preserve"> 4.3.1 </t>
  </si>
  <si>
    <t xml:space="preserve"> 4.3.2 </t>
  </si>
  <si>
    <t xml:space="preserve"> 4.3.3 </t>
  </si>
  <si>
    <t xml:space="preserve"> 4.3.4 </t>
  </si>
  <si>
    <t xml:space="preserve"> 4.3.5 </t>
  </si>
  <si>
    <t xml:space="preserve"> 4.3.6 </t>
  </si>
  <si>
    <t xml:space="preserve"> 4.3.7 </t>
  </si>
  <si>
    <t xml:space="preserve"> 4.3.8 </t>
  </si>
  <si>
    <t xml:space="preserve"> 4.4 </t>
  </si>
  <si>
    <t xml:space="preserve"> 4.4.1 </t>
  </si>
  <si>
    <t xml:space="preserve"> 4.4.2 </t>
  </si>
  <si>
    <t xml:space="preserve"> 4.4.3 </t>
  </si>
  <si>
    <t xml:space="preserve"> 4.4.4 </t>
  </si>
  <si>
    <t xml:space="preserve"> 5 </t>
  </si>
  <si>
    <t>RUA MARIA ALVES DE SOUZA</t>
  </si>
  <si>
    <t xml:space="preserve"> 5.1 </t>
  </si>
  <si>
    <t xml:space="preserve"> 5.1.1 </t>
  </si>
  <si>
    <t xml:space="preserve"> 5.2 </t>
  </si>
  <si>
    <t xml:space="preserve"> 5.2.1 </t>
  </si>
  <si>
    <t xml:space="preserve"> 5.3 </t>
  </si>
  <si>
    <t xml:space="preserve"> 5.3.1 </t>
  </si>
  <si>
    <t xml:space="preserve"> 5.3.2 </t>
  </si>
  <si>
    <t xml:space="preserve"> 5.3.3 </t>
  </si>
  <si>
    <t xml:space="preserve"> 5.3.4 </t>
  </si>
  <si>
    <t xml:space="preserve"> 5.3.5 </t>
  </si>
  <si>
    <t xml:space="preserve"> 5.3.6 </t>
  </si>
  <si>
    <t xml:space="preserve"> 5.3.7 </t>
  </si>
  <si>
    <t xml:space="preserve"> 5.3.8 </t>
  </si>
  <si>
    <t xml:space="preserve"> 5.4 </t>
  </si>
  <si>
    <t xml:space="preserve"> 5.4.1 </t>
  </si>
  <si>
    <t xml:space="preserve"> 5.4.2 </t>
  </si>
  <si>
    <t xml:space="preserve"> 5.4.3 </t>
  </si>
  <si>
    <t xml:space="preserve"> 5.4.4 </t>
  </si>
  <si>
    <t xml:space="preserve"> 6 </t>
  </si>
  <si>
    <t>RUA VEREADOR CÍCERO DA SILVA BENTO</t>
  </si>
  <si>
    <t xml:space="preserve"> 6.1 </t>
  </si>
  <si>
    <t xml:space="preserve"> 6.1.1 </t>
  </si>
  <si>
    <t xml:space="preserve"> 6.2 </t>
  </si>
  <si>
    <t xml:space="preserve"> 6.2.1 </t>
  </si>
  <si>
    <t xml:space="preserve"> 6.3 </t>
  </si>
  <si>
    <t xml:space="preserve"> 6.3.1 </t>
  </si>
  <si>
    <t xml:space="preserve"> 6.3.2 </t>
  </si>
  <si>
    <t xml:space="preserve"> 6.3.3 </t>
  </si>
  <si>
    <t xml:space="preserve"> 6.3.4 </t>
  </si>
  <si>
    <t xml:space="preserve"> 6.3.5 </t>
  </si>
  <si>
    <t xml:space="preserve"> 6.3.6 </t>
  </si>
  <si>
    <t xml:space="preserve"> 6.3.7 </t>
  </si>
  <si>
    <t xml:space="preserve"> 6.3.8 </t>
  </si>
  <si>
    <t xml:space="preserve"> 6.4 </t>
  </si>
  <si>
    <t xml:space="preserve"> 6.4.1 </t>
  </si>
  <si>
    <t xml:space="preserve"> 6.4.2 </t>
  </si>
  <si>
    <t xml:space="preserve"> 6.4.3 </t>
  </si>
  <si>
    <t xml:space="preserve"> 6.4.4 </t>
  </si>
  <si>
    <t xml:space="preserve"> 7 </t>
  </si>
  <si>
    <t>RUA SEVERINO RODRIGUES DE SOUZA</t>
  </si>
  <si>
    <t xml:space="preserve"> 7.1 </t>
  </si>
  <si>
    <t xml:space="preserve"> 7.1.1 </t>
  </si>
  <si>
    <t xml:space="preserve"> 7.2 </t>
  </si>
  <si>
    <t xml:space="preserve"> 7.2.1 </t>
  </si>
  <si>
    <t xml:space="preserve"> 7.3 </t>
  </si>
  <si>
    <t xml:space="preserve"> 7.3.1 </t>
  </si>
  <si>
    <t xml:space="preserve"> 7.3.2 </t>
  </si>
  <si>
    <t xml:space="preserve"> 7.3.3 </t>
  </si>
  <si>
    <t xml:space="preserve"> 7.3.4 </t>
  </si>
  <si>
    <t xml:space="preserve"> 7.3.5 </t>
  </si>
  <si>
    <t xml:space="preserve"> 7.3.6 </t>
  </si>
  <si>
    <t xml:space="preserve"> 7.3.7 </t>
  </si>
  <si>
    <t xml:space="preserve"> 7.3.8 </t>
  </si>
  <si>
    <t xml:space="preserve"> 7.4 </t>
  </si>
  <si>
    <t xml:space="preserve"> 7.4.1 </t>
  </si>
  <si>
    <t xml:space="preserve"> 7.4.2 </t>
  </si>
  <si>
    <t xml:space="preserve"> 7.4.3 </t>
  </si>
  <si>
    <t>Valor Unit com BDI</t>
  </si>
  <si>
    <t>SICRO3</t>
  </si>
  <si>
    <t>(Placa Indicativa da Obra)
A=(4,00*2,00)
A=(8,00)</t>
  </si>
  <si>
    <t>(Comprimento da Rua a ser Pavimentada)
(Est.0 á Est.2+0.10) 
C=(40,10)</t>
  </si>
  <si>
    <t>C= (Comprimento da Rua x 2 lados)
C=(40,10*2,00)
C=(80,20)</t>
  </si>
  <si>
    <t>Fórmula = (Comprimento da Calçada x 2 Lados x 0,20) (Correspondente a 2 fiadas = 0,20)
A=((40,10*2,00)*0,20)
A=(16,04)</t>
  </si>
  <si>
    <t>Quantidades de rampas 
Q=(4,00 unidades)</t>
  </si>
  <si>
    <t>(Pintura do meio fio = Comprimento do meio em concreto)
C=(40,10*2,00)
C=(80,20)</t>
  </si>
  <si>
    <t>Quantidades de placas de rua
Q=(2,00 unidades)</t>
  </si>
  <si>
    <t>A=(Areá das PLACAS DE PARE)
A=((8*0,35*0,42/2)*2)
A=(1,18)</t>
  </si>
  <si>
    <t>(Quantidade de suportes de placas de PARE + Suporte das Placas Rua) 
Q=(2,00+2,00)
Q=(4,00 unidades)</t>
  </si>
  <si>
    <t>A=(Areá da PLACA DE PARE)
A=((8*0,35*0,42/2)*1)
A=(0,59)</t>
  </si>
  <si>
    <t>(Quantidade de suporte de placas de PARE + Suporte das Placas Rua)
Q=(1,00+2,00)
Q=(3,00 unidades)</t>
  </si>
  <si>
    <t>(Comprimento da Rua a ser Pavimentada)
(Est.0 á Est.8+9.80) 
C=(169,80)</t>
  </si>
  <si>
    <t>V=(Área de Calçada à Demolir x Altura Média das Calçadas)
V=(14,65*0,15)
V=(2,20)</t>
  </si>
  <si>
    <t>C=(Cinturão de Travamento)
C=(6,60+5,00+6,00+6,00)
C=(23,60)</t>
  </si>
  <si>
    <t>A=(Areá da PLACA DE PARE)
A=((8*0,35*0,42/2)*2)
A=(1,18)</t>
  </si>
  <si>
    <t>(Quantidade de suporte de placas de PARE + Suporte das Placas Rua)
Q=(2,00+2,00)
Q=(4,00 unidades)</t>
  </si>
  <si>
    <t>(Comprimento da Rua a ser Pavimentada)
(Est.0 á Est.2+12.20) 
C=(52,20)</t>
  </si>
  <si>
    <t>(Est.0 á Est.2+12.20)+(Área de Calçadas)
A=((52,20*6,00)+((52,20*1,35)*2))
A=(454,14)</t>
  </si>
  <si>
    <t>C= (Comprimento da Rua x 2 lados)
C=(52,20*2,00)
C=(104,40)</t>
  </si>
  <si>
    <t>(Est.0 á Est.2+12.20) (Comprimento x Largura)
A=(52,20*6,00)
A=(313,20)</t>
  </si>
  <si>
    <t>C=(Cinturão de Travamento)
C=(6,00)</t>
  </si>
  <si>
    <t>Fórmula = (Comprimento da Calçada x 2 Lados x 0,20) (Correspondente a 2 fiadas = 0,20)
A=((52,20*2,00)*0,20)
A=(20,88)</t>
  </si>
  <si>
    <t>(Pintura do meio fio = Comprimento do meio em concreto)
C=(52,20*2,00)
C=(104,40)</t>
  </si>
  <si>
    <t>(Comprimento da Rua a ser Pavimentada)
(Est.0 á Est.9+4.00) 
C=(184,00)</t>
  </si>
  <si>
    <t>V=(Área de Calçada à Demolir x Altura Média das Calçadas)
V=(3,36*0,15)
V=(0,50)</t>
  </si>
  <si>
    <t>(Comprimento da Rua a ser Pavimentada)
(Est.0 á Est.7+3.70) 
C=(143,70)</t>
  </si>
  <si>
    <t>Obs: Já está sendo descontada a largura (15 cm) do meio-fio da Calçada                                                        Fórmula =&gt; (Comprimento x Largura x 2 Lados)-((Área de Rampa)*Qtde)-(Abertura de Ruas)-(Desconto do Piso Podotatil)                                                                                                                                         V=((((143,70*1,20)*2,00)-((6,90*1,20)*7,00)-((7,80+6,00+5,00)*1,20))*0,07)-(53,85*0,03))
V=(16,89)</t>
  </si>
  <si>
    <t>Fórmula = (Comprimento da Calçada x 2 Lados - Comprimento de Abertura de Ruas x 0,20) (Correspondente a 2 fiadas = 0,20)
A=(((143,70*2,00)-(6,00+5,00+7,80))*0,20)
A=(53,72)</t>
  </si>
  <si>
    <t>Quantidades de rampas 
Q=(7,00 unidades)</t>
  </si>
  <si>
    <t>Fórmula = (Comprimento da Rua x Largura da Placa x 2 Lados)-(Comprimento da Rampa x Largura da Placa x Quantidade de Rampas)-(Aberturas de Rua x Largura da Placa)                                                                                                                                               A=(((143,70*0,25)*2,00)-((7,60*0,25)*7,00)-((7,80+6,00+5,00)*0,25))
A=(53,85)</t>
  </si>
  <si>
    <t>(Quantidade de Suportes das Placas Rua)
Q=(2,00 unidades)</t>
  </si>
  <si>
    <t>1.1</t>
  </si>
  <si>
    <t>1.2</t>
  </si>
  <si>
    <t>2.1</t>
  </si>
  <si>
    <t>3.2</t>
  </si>
  <si>
    <t>4.1</t>
  </si>
  <si>
    <t>4.2</t>
  </si>
  <si>
    <t>4.3</t>
  </si>
  <si>
    <t>4.4</t>
  </si>
  <si>
    <t>E0 a E2+0,10</t>
  </si>
  <si>
    <t>E0 a E8+9,80</t>
  </si>
  <si>
    <t>E0 a E2+12,20</t>
  </si>
  <si>
    <t>E0 a E6+2,80</t>
  </si>
  <si>
    <t>E0 a E9+4,00</t>
  </si>
  <si>
    <t>E0 a E3+17,00</t>
  </si>
  <si>
    <t>E6 a E3+17,00</t>
  </si>
  <si>
    <t>E6 a E7+3,70</t>
  </si>
  <si>
    <t>(Est.0 á Est.2+0.10)+(Área de Calçadas)
A=((40,10*8,70)+((40,10*1,50)*2))
A=(469,17)</t>
  </si>
  <si>
    <t>(Est.0 á Est.2+0.10) (Comprimento x Largura)
A=(40,10*8,70)
A=(348,87)</t>
  </si>
  <si>
    <t>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V=((((40,10*1,35)*2,00)-((6,90*1,20)*2,00))*0,07)-(16,25*0,03))
V=(5,93)</t>
  </si>
  <si>
    <t>Quantidades de rampas 
Q=(2,00 unidades)</t>
  </si>
  <si>
    <t>Fórmula = (Comprimento da Rua x Largura da Placa x 2 Lados)-(Comprimento da Rampa x Largura da Placa x Quantidade de Rampas)                                                                                                                                              A=(((40,10*0,25)*2,00)-((7,60*0,25)*2,00))
A=(16,25)</t>
  </si>
  <si>
    <t>(Est.0 á Est.8+9.80)+(Área de Calçadas)+(Bocas de Rua)-(Abertura de Ruas)
A=(((169,80*6,00)+((169,80*1,35)*2,00)+(6,00*8,65)+((8,65*1,35)*2,00))-((6,00+5,00)*1,35))
A=(1537,67)</t>
  </si>
  <si>
    <t>C= (Comprimento da Rua x 2 lados)+(Boca de Rua)-(Abertura de Ruas)
C=(((169,80*2,00)+(10,00+10,00))-(6,00+5,00))
C=(348,60)</t>
  </si>
  <si>
    <t>(Est.0 á Est.8+9.80) (Comprimento x Largura)+(Bocas de Rua)
A=((169,80*6,00)+(6,00*10,00))
A=(1078,80)</t>
  </si>
  <si>
    <t>Obs: Já está sendo descontada a largura (15 cm) do meio-fio da Calçada                                                        Fórmula =&gt; (Comprimento x Largura x 2 Lados)-((Área de Rampa)*Qtde)-(Abertura de Ruas)-(Desconto do Piso Podotatil)                                                                                                                                         V=(((((169,80*1,20)*2,00)+((10,00+10,00)*1,20))-((6,90*1,20)*10,00)-((6,00+5,00)*1,20))*0,07)-(68,15*0,03))
V=(21,44)</t>
  </si>
  <si>
    <t>Fórmula = (Comprimento da Calçada x 2 Lados - Comprimento de Abertura de Ruas x 0,20) (Correspondente a 2 fiadas = 0,20)
A=((((169,80*2,00)+(10,00+10,00))-(6,00+5,00))*0,20)
A=(69,72)</t>
  </si>
  <si>
    <t>Quantidades de rampas 
Q=(10,00 unidades)</t>
  </si>
  <si>
    <t>Fórmula = (Comprimento da Rua x Largura da Placa x 2 Lados)-(Comprimento da Rampa x Largura da Placa x Quantidade de Rampas)-(Aberturas de Rua x Largura da Placa)                                                                                                                                               A=((((169,80*0,25)*2,00)+((10,00+10,00)*0,25))-((7,60*0,25)*10,00)-((6,00+5,00)*0,25))
A=(68,15)</t>
  </si>
  <si>
    <t>(Pintura do meio fio = Comprimento do meio em concreto)
C=(((169,80*2,00)+(10,00+10,00))-(6,00+5,00))
C=(348,60)</t>
  </si>
  <si>
    <t>Obs: Já está sendo descontada a largura (15 cm) do meio-fio da Calçada                                                        Fórmula =&gt; (Comprimento x Largura x 2 Lados)-((Área de Rampa)*Qtde)-(Desconto do Piso Podotatil)                                                                                                                                         V=((((52,20*1,20)*2,00)-((6,90*1,20)*2,00))*0,07)-(22,30*0,03))
V=(6,94)</t>
  </si>
  <si>
    <t>Fórmula = (Comprimento da Rua x Largura da Placa x 2 Lados)-(Comprimento da Rampa x Largura da Placa x Quantidade de Rampas)                                                                                                                                               A=(((52,20*0,25)*2,00)-((7,60*0,25)*2,00))
A=(22,30)</t>
  </si>
  <si>
    <t>(Comprimento da Rua a ser Pavimentada)
(Est.0 á Est.6+2.80)
C=(122,80)</t>
  </si>
  <si>
    <t>(Est.0 á Est.6+2.80)+(Área de Calçadas)
A=((122,80*6,00)+((122,80*1,35)*2,00))
A=(1068,36)</t>
  </si>
  <si>
    <t>C= (Comprimento da Rua x 2 lados)
C=(122,80*2,00)
C=(245,60)</t>
  </si>
  <si>
    <t>(Est.0 á Est.6+2.80) (Comprimento x Largura)
A=(122,80*6,00)
A=(736,80)</t>
  </si>
  <si>
    <t>C=(Cinturão de Travamento)
C=(6,00+6,00)
C=(12,00)</t>
  </si>
  <si>
    <t>Obs: Já está sendo descontada a largura (15 cm) do meio-fio da Calçada                                                        Fórmula =&gt; (Comprimento x Largura x 2 Lados)-((Área de Rampa)*Qtde)-(Desconto do Piso Podotatil)                                                                                                                                         V=((((122,80*1,20)*2,00)-((6,90*1,20)*4,00))*0,07)-(53,80*0,03))
V=(16,70)</t>
  </si>
  <si>
    <t>Fórmula = (Comprimento da Calçada x 2 Lados x 0,20) (Correspondente a 2 fiadas = 0,20)
A=((122,80*2,00)*0,20)
A=(49,12)</t>
  </si>
  <si>
    <t>Fórmula = (Comprimento da Rua x Largura da Placa x 2 Lados)-(Comprimento da Rampa x Largura da Placa x Quantidade de Rampas)                                                                                                                                               A=(((122,80*0,25)*2,00)-((7,60*0,25)*4,00))
A=(53,80)</t>
  </si>
  <si>
    <t>(Pintura do meio fio = Comprimento do meio em concreto)
C=(122,80*2,00)
C=(245,60)</t>
  </si>
  <si>
    <t>(Est.0 á Est.9+4.00)+(Área de Calçadas)+(Bocas de Rua)-(Abertura de Ruas)
A=(((184,00*6,00)+((184,00*1,35)*2,00)+(11,00*4,50)+((9,65+9,65)*1,35))-((4,50+5,00)*1,35))
A=(1663,53)</t>
  </si>
  <si>
    <t>C= (Comprimento da Rua x 2 lados)+(Boca de Rua)-(Abertura de Ruas)
C=(((184,00*2,00)+(11,00+11,00))-(4,50+5,00))
C=(380,50)</t>
  </si>
  <si>
    <t>(Est.0 á Est.9+4.00) (Comprimento x Largura)+(Bocas de Rua)
A=((184,00*6,00)+(11,00*4,50))
A=(1153,50)</t>
  </si>
  <si>
    <t>C=(Cinturão de Travamento)
C=(6,60+4,50+5,00+6,00)
C=(22,10)</t>
  </si>
  <si>
    <t>Obs: Já está sendo descontada a largura (15 cm) do meio-fio da Calçada                                                        Fórmula =&gt; (Comprimento x Largura x 2 Lados)-((Área de Rampa)*Qtde)-(Abertura de Ruas)-(Desconto do Piso Podotatil)                                                                                                                                         V=((((((184,00*1,20)*2,00)+((11,00+11,00)*1,20)))-((6,90*1,20)*10,00)-((4,50+5,00)*1,20))*0,07)-(76,13*0,03))
V=(23,88)</t>
  </si>
  <si>
    <t>Fórmula = (Comprimento da Calçada x 2 Lados - Comprimento de Abertura de Ruas x 0,20) (Correspondente a 2 fiadas = 0,20)
A=((((184,00*2,00)+(11,00+11,00))-(4,50+5,00))*0,20)
A=(76,10)</t>
  </si>
  <si>
    <t>Fórmula = (Comprimento da Rua x Largura da Placa x 2 Lados)-(Comprimento da Rampa x Largura da Placa x Quantidade de Rampas)-(Aberturas de Rua x Largura da Placa)                                                                                                                                               A=((((184,00*0,25)*2,00)+((11,00+11,00)*0,25))-((7,60*0,25)*10,00)-((4,50+5,00)*0,25))
A=(76,13)</t>
  </si>
  <si>
    <t>(Pintura do meio fio = Comprimento do meio em concreto)
C=(((184,00*2,00)+(11,00+11,00))-(4,50+5,00))
C=(380,50)</t>
  </si>
  <si>
    <t>C= (Comprimento da Rua x 2 lados)+(Boca de Rua)-(Abertura de Ruas)
C=(((143,70*2,00)+(2,92+2,92))-(6,00+5,00+7,80))
C=(274,44)</t>
  </si>
  <si>
    <t>(Pintura do meio fio = Comprimento do meio em concreto)
C=(((143,70*2,00)+(2,92+2,92))-(6,00+5,00+7,80))
C=(274,44)</t>
  </si>
  <si>
    <t xml:space="preserve"> 1.3.8 </t>
  </si>
  <si>
    <t>RUA RICARDO LÚCIO</t>
  </si>
  <si>
    <t>RUA PROJETADA 56A</t>
  </si>
  <si>
    <t xml:space="preserve"> 4.1.2 </t>
  </si>
  <si>
    <t xml:space="preserve"> 7.1.2 </t>
  </si>
  <si>
    <t xml:space="preserve"> 7.4.4 </t>
  </si>
  <si>
    <t xml:space="preserve"> 8 </t>
  </si>
  <si>
    <t xml:space="preserve"> 8.1 </t>
  </si>
  <si>
    <t xml:space="preserve"> 8.1.1 </t>
  </si>
  <si>
    <t xml:space="preserve"> 8.2 </t>
  </si>
  <si>
    <t xml:space="preserve"> 8.2.1 </t>
  </si>
  <si>
    <t xml:space="preserve"> 8.3 </t>
  </si>
  <si>
    <t xml:space="preserve"> 8.3.1 </t>
  </si>
  <si>
    <t xml:space="preserve"> 8.3.2 </t>
  </si>
  <si>
    <t xml:space="preserve"> 8.3.3 </t>
  </si>
  <si>
    <t xml:space="preserve"> 8.3.4 </t>
  </si>
  <si>
    <t xml:space="preserve"> 8.3.5 </t>
  </si>
  <si>
    <t xml:space="preserve"> 8.3.6 </t>
  </si>
  <si>
    <t xml:space="preserve"> 8.3.7 </t>
  </si>
  <si>
    <t xml:space="preserve"> 8.3.8 </t>
  </si>
  <si>
    <t xml:space="preserve"> 8.4 </t>
  </si>
  <si>
    <t xml:space="preserve"> 8.4.1 </t>
  </si>
  <si>
    <t xml:space="preserve"> 8.4.2 </t>
  </si>
  <si>
    <t xml:space="preserve"> 8.4.3 </t>
  </si>
  <si>
    <t>C=(Cinturão de Travamento)
C=(8,70)</t>
  </si>
  <si>
    <t>(Comprimento da Rua a ser Pavimentada)
(Est.0 á Est.6+16.80) 
C=(136,80)</t>
  </si>
  <si>
    <t>V=(Área de Calçada à Demolir x Altura Média das Calçadas)
V=(20,43*0,15)
V=(3,06)</t>
  </si>
  <si>
    <t>(Est.0 á Est.6+16.80)+(Área de Calçadas)
A=((136,80*6,00)+((136,80*1,35)*2))
A=(1190,16)</t>
  </si>
  <si>
    <t>C= (Comprimento da Rua x 2 lados)
C=(136,80*2,00)
C=(273,60)</t>
  </si>
  <si>
    <t>(Est.0 á Est.6+16.80) (Comprimento x Largura)
A=(136,80*6,00)
A=(820,80)</t>
  </si>
  <si>
    <t>Obs: Já está sendo descontada a largura (15 cm) do meio-fio da Calçada                                                        Fórmula =&gt; (Comprimento x Largura x 2 Lados)-((Área de Rampa)*Qtde)-(Desconto do Piso Podotatil)                                                                                                                                         V=((((136,80*1,20)*2,00)-((6,90*1,20)*4,00))*0,07)-(60,80*0,03))
V=(18,84)</t>
  </si>
  <si>
    <t>Fórmula = (Comprimento da Calçada x 2 Lados x 0,20) (Correspondente a 2 fiadas = 0,20)
A=((136,80*2,00)*0,20)
A=(54,72)</t>
  </si>
  <si>
    <t>Fórmula = (Comprimento da Rua x Largura da Placa x 2 Lados)-(Comprimento da Rampa x Largura da Placa x Quantidade de Rampas)                                                                                                                                               A=(((136,80*0,25)*2,00)-((7,60*0,25)*4,00))
A=(60,80)</t>
  </si>
  <si>
    <t>(Pintura do meio fio = Comprimento do meio em concreto)
C=(136,80*2,00)
C=(273,60)</t>
  </si>
  <si>
    <t>(Comprimento da Rua a ser Pavimentada)
(Est.0 á Est.6+15.00) 
C=(135,00)</t>
  </si>
  <si>
    <t>V=(Área de Calçada à Demolir x Altura Média das Calçadas)
V=(26,20*0,15)
V=(3,93)</t>
  </si>
  <si>
    <t>(Est.0 á Est.6+15.00)+(Área de Calçadas)-(Abertura de Ruas)
A=(((135,00*6,00)+((135,00*1,35)*2,00))-((6,00+5,00)*1,35))
A=(1159,65)</t>
  </si>
  <si>
    <t>C= (Comprimento da Rua x 2 lados)-(Abertura de Ruas)
C=((135,00*2,00)-(6,00+5,00))
C=(259,00)</t>
  </si>
  <si>
    <t>(Est.0 á Est.6+15.00) (Comprimento x Largura)
A=(135,00*6,00)
A=(810,00)</t>
  </si>
  <si>
    <t>C=(Cinturão de Travamento)
C=(5,00+6,00)
C=(11,00)</t>
  </si>
  <si>
    <t>Obs: Já está sendo descontada a largura (15 cm) do meio-fio da Calçada                                                        Fórmula =&gt; (Comprimento x Largura x 2 Lados)-((Área de Rampa)*Qtde)-(Abertura de Ruas)-(Desconto do Piso Podotatil)                                                                                                                                         V=((((135,00*1,20)*2,00)-((6,90*1,20)*6,00)-((6,00+5,00)*1,20))*0,07)-(53,35*0,03))
V=(16,68)</t>
  </si>
  <si>
    <t>Fórmula = (Comprimento da Calçada x 2 Lados - Comprimento de Abertura de Ruas x 0,20) (Correspondente a 2 fiadas = 0,20)
A=((((135,00*2,00)-(6,00+5,00))*0,20)
A=(51,80)</t>
  </si>
  <si>
    <t>Quantidades de rampas 
Q=(6,00 unidades)</t>
  </si>
  <si>
    <t>Fórmula = (Comprimento da Rua x Largura da Placa x 2 Lados)-(Comprimento da Rampa x Largura da Placa x Quantidade de Rampas)-(Aberturas de Rua x Largura da Placa)                                                                                                                                               A=(((135,00*0,25)*2,00)-((7,60*0,25)*6,00)-((5,00+6,00)*0,25))
A=(53,35)</t>
  </si>
  <si>
    <t>(Pintura do meio fio = Comprimento do meio em concreto)
C=((135,00*2,00)-(6,00+5,00))
C=(259,00)</t>
  </si>
  <si>
    <t>Quantidades de placas de rua
Q=(1,00 unidade)</t>
  </si>
  <si>
    <t>(Quantidade de suporte de placas de PARE + Suporte das Placas Rua)
Q=(1,00+1,00)
Q=(2,00 unidades)</t>
  </si>
  <si>
    <t>(Est.0 á Est.7+3.70)+(Área de Calçadas)+(Bocas de Rua)-(Abertura de Ruas)
A=(((143,70*7,00)+((143,70*1,35)*2,00)+(7,80*2,92))-(7,80*1,35))
A=(1406,14)</t>
  </si>
  <si>
    <t>(Est.0 á Est.7+3.70) (Comprimento x Largura)+(Bocas de Rua)
A=((143,70*7,00)+(7,80*2,92))
A=(1028,68)</t>
  </si>
  <si>
    <t>C=(Cinturão de Travamento)
C=(6,00+5,00+7,00)
C=(18,00)</t>
  </si>
  <si>
    <t>E6+16,80 a E0</t>
  </si>
  <si>
    <t>E0 a E6+15,00</t>
  </si>
  <si>
    <t>C</t>
  </si>
  <si>
    <t>LOCAÇÃO DE PONTO PARA REFERÊNCIA TOPOGRÁFICA. AF_10/2018</t>
  </si>
  <si>
    <t/>
  </si>
  <si>
    <t>CONCRETO FCK = 20MPA, TRAÇO 1:2,7:3 (EM MASSA SECA DE CIMENTO/ AREIA MÉDIA/ BRITA 1) - PREPARO MECÂNICO COM BETONEIRA 400 L. AF_05/2021</t>
  </si>
  <si>
    <t>CARPINTEIRO DE FORMAS COM ENCARGOS COMPLEMENTARES</t>
  </si>
  <si>
    <t>SARRAFO *2,5 X 7,5* CM EM PINUS, MISTA OU EQUIVALENTE DA REGIAO - BRUTA</t>
  </si>
  <si>
    <t>PINTOR COM ENCARGOS COMPLEMENTARES</t>
  </si>
  <si>
    <t>L</t>
  </si>
  <si>
    <t>ARGAMASSA TRAÇO 1:3 (EM VOLUME DE CIMENTO E AREIA MÉDIA ÚMIDA), PREPARO MECÂNICO COM BETONEIRA 400 L. AF_08/2019</t>
  </si>
  <si>
    <t>CALCETEIRO COM ENCARGOS COMPLEMENTARES</t>
  </si>
  <si>
    <t>CHI</t>
  </si>
  <si>
    <t>ROLO COMPACTADOR VIBRATÓRIO DE UM CILINDRO AÇO LISO, POTÊNCIA 80 HP, PESO OPERACIONAL MÁXIMO 8,1 T, IMPACTO DINÂMICO 16,15 / 9,5 T, LARGURA DE TRABALHO 1,68 M - CHI DIURNO. AF_06/2014</t>
  </si>
  <si>
    <t>CHP</t>
  </si>
  <si>
    <t>ROLO COMPACTADOR VIBRATÓRIO DE UM CILINDRO AÇO LISO, POTÊNCIA 80 HP, PESO OPERACIONAL MÁXIMO 8,1 T, IMPACTO DINÂMICO 16,15 / 9,5 T, LARGURA DE TRABALHO 1,68 M - CHP DIURNO. AF_06/2014</t>
  </si>
  <si>
    <t>MIL</t>
  </si>
  <si>
    <t>PARALELEPIPEDO GRANITICO OU BASALTICO, PARA PAVIMENTACAO, SEM FRETE (VARIACAO REGIONAL DE PECAS POR M2)</t>
  </si>
  <si>
    <t>AREIA GROSSA - POSTO JAZIDA/FORNECEDOR (RETIRADO NA JAZIDA, SEM TRANSPORTE)</t>
  </si>
  <si>
    <t>ARGAMASSA TRAÇO 1:3 (EM VOLUME DE CIMENTO E AREIA MÉDIA ÚMIDA), PREPARO MANUAL. AF_08/2019</t>
  </si>
  <si>
    <t>MEIO-FIO OU GUIA DE CONCRETO, PRE-MOLDADO, COMP 1 M, *30 X 12/15* CM (H X L1/L2)</t>
  </si>
  <si>
    <t>t</t>
  </si>
  <si>
    <t>E</t>
  </si>
  <si>
    <t>kg</t>
  </si>
  <si>
    <t>Servente</t>
  </si>
  <si>
    <t>P9824</t>
  </si>
  <si>
    <t>Montador</t>
  </si>
  <si>
    <t>P9830</t>
  </si>
  <si>
    <t>B</t>
  </si>
  <si>
    <t>Caminhão carroceria com capacidade de 5 t - 115 kW</t>
  </si>
  <si>
    <t>E9687</t>
  </si>
  <si>
    <t>A</t>
  </si>
  <si>
    <t>M2128</t>
  </si>
  <si>
    <t>M1662</t>
  </si>
  <si>
    <t>M0789</t>
  </si>
  <si>
    <t>CÓDIGO</t>
  </si>
  <si>
    <t>Reaterro e compactação com soquete vibratório</t>
  </si>
  <si>
    <t>Escavação manual em material de 1ª categoria na profundidade de até 1 m</t>
  </si>
  <si>
    <t>Concreto ciclópico fck = 20 MPa - confecção em betoneira e lançamento manual - areia, brita e pedra de mão comerciais</t>
  </si>
  <si>
    <t>D</t>
  </si>
  <si>
    <t>l</t>
  </si>
  <si>
    <t>Tinta esmalte sintético acetinado</t>
  </si>
  <si>
    <t>Suporte em madeira de eucalipto tratado - seção de 8 x 8 cm</t>
  </si>
  <si>
    <t>Conjunto para fixação de placas em aço galvanizado composto por barra chata, abraçadeira, parafusos,</t>
  </si>
  <si>
    <t>Pintor</t>
  </si>
  <si>
    <t>P9822</t>
  </si>
  <si>
    <t>Carpinteiro</t>
  </si>
  <si>
    <t>P9808</t>
  </si>
  <si>
    <t>Suporte para placa de sinalização em madeira de lei tratada 8 x 8 cm - fornecimento e implantação</t>
  </si>
  <si>
    <t>M3237</t>
  </si>
  <si>
    <t>M3235</t>
  </si>
  <si>
    <t>M1367</t>
  </si>
  <si>
    <t>Pintura eletrostática a pó com tinta poliéster em chapa de aço</t>
  </si>
  <si>
    <t>Película retrorrefletiva tipo III</t>
  </si>
  <si>
    <t>Película retrorrefletiva tipo I</t>
  </si>
  <si>
    <t>Chapa fina em aço galvanizado</t>
  </si>
  <si>
    <t>Serralheiro</t>
  </si>
  <si>
    <t>P9823</t>
  </si>
  <si>
    <t>Ajudante</t>
  </si>
  <si>
    <t>P9801</t>
  </si>
  <si>
    <t>Plotadora de recorte com computador e programa computacional</t>
  </si>
  <si>
    <t>E9507</t>
  </si>
  <si>
    <t>Máquina de bancada universal para corte de chapa - 1,50 kW</t>
  </si>
  <si>
    <t>E9622</t>
  </si>
  <si>
    <t>Máquina de bancada guilhotina - 4,00 kW</t>
  </si>
  <si>
    <t>E9623</t>
  </si>
  <si>
    <t>Furadeira de impacto de 12,5 mm - 0,80 kW</t>
  </si>
  <si>
    <t>E9568</t>
  </si>
  <si>
    <t>Placa em aço nº 16 galvanizado com película retrorrefletiva tipo I + III - confecção</t>
  </si>
  <si>
    <t>EXECUÇÃO DE PASSEIO (CALÇADA) OU PISO DE CONCRETO COM CONCRETO MOLDADO IN LOCO, FEITO EM OBRA, ACABAMENTO CONVENCIONAL, NÃO ARMADO. AF_08/2022</t>
  </si>
  <si>
    <t>DESMOLDANTE PROTETOR PARA FORMAS DE MADEIRA, DE BASE OLEOSA EMULSIONADA EM AGUA</t>
  </si>
  <si>
    <t>PREGO DE ACO POLIDO COM CABECA 17 X 21 (2 X 11)</t>
  </si>
  <si>
    <t>SARRAFO *2,5 X 10* CM EM PINUS, MISTA OU EQUIVALENTE DA REGIAO - BRUTA</t>
  </si>
  <si>
    <t>CAL HIDRATADA PARA PINTURA</t>
  </si>
  <si>
    <t>INSS</t>
  </si>
  <si>
    <t>SESI</t>
  </si>
  <si>
    <t>SENAI</t>
  </si>
  <si>
    <t>INCRA</t>
  </si>
  <si>
    <t>SEBRAE</t>
  </si>
  <si>
    <t>Salário Educação</t>
  </si>
  <si>
    <t>Seguro Contra Acidentes de Trabalho</t>
  </si>
  <si>
    <t>FGTS</t>
  </si>
  <si>
    <t>SECONCI</t>
  </si>
  <si>
    <t>Repouso Semanal Remunerado</t>
  </si>
  <si>
    <t>Feriados</t>
  </si>
  <si>
    <t>Licença Paternidade</t>
  </si>
  <si>
    <t>Aviso Prévio Indenizado</t>
  </si>
  <si>
    <t>Aviso Prévio Trabalhado</t>
  </si>
  <si>
    <t>Férias Indenizadas</t>
  </si>
  <si>
    <t>Depósito Rescisão Sem Justa Causa</t>
  </si>
  <si>
    <t>Indenização Adicional</t>
  </si>
  <si>
    <t>Reincidência de Grupo A sobre Grupo B</t>
  </si>
  <si>
    <t>Reincidência de Grupo A sobre Aviso Prévio Trabalhado e Reincidência do FGTS sobre Aviso Prévio Indenizado</t>
  </si>
  <si>
    <t>2.2</t>
  </si>
  <si>
    <t>2.3</t>
  </si>
  <si>
    <t>2.4</t>
  </si>
  <si>
    <t>Rua Aprígio Felix da Costa</t>
  </si>
  <si>
    <t xml:space="preserve"> 103689 </t>
  </si>
  <si>
    <t>FORNECIMENTO E INSTALAÇÃO DE PLACA DE OBRA COM CHAPA GALVANIZADA E ESTRUTURA DE MADEIRA. AF_03/2022_PS</t>
  </si>
  <si>
    <t xml:space="preserve"> 99064 </t>
  </si>
  <si>
    <t xml:space="preserve"> 100575 </t>
  </si>
  <si>
    <t>REGULARIZAÇÃO DE SUPERFÍCIES COM MOTONIVELADORA. AF_11/2019</t>
  </si>
  <si>
    <t xml:space="preserve"> 1.2.2 </t>
  </si>
  <si>
    <t xml:space="preserve"> 04.930.06 - MVT </t>
  </si>
  <si>
    <t>CORTE E ATERRO COMPENSADO</t>
  </si>
  <si>
    <t xml:space="preserve"> 1.2.3 </t>
  </si>
  <si>
    <t xml:space="preserve"> 101126 </t>
  </si>
  <si>
    <t>ESCAVAÇÃO HORIZONTAL, INCLUINDO CARGA E DESCARGA EM SOLO DE 1A CATEGORIA COM TRATOR DE ESTEIRAS (170HP/LÂMINA: 5,20M3). AF_07/2020</t>
  </si>
  <si>
    <t xml:space="preserve"> 1.2.4 </t>
  </si>
  <si>
    <t xml:space="preserve"> 103326 </t>
  </si>
  <si>
    <t>ALVENARIA DE VEDAÇÃO DE BLOCOS CERÂMICOS FURADOS NA VERTICAL DE 19X19X39 CM (ESPESSURA 19 CM) E ARGAMASSA DE ASSENTAMENTO COM PREPARO EM BETONEIRA. AF_12/2021</t>
  </si>
  <si>
    <t xml:space="preserve"> 94273 </t>
  </si>
  <si>
    <t>ASSENTAMENTO DE GUIA (MEIO-FIO) EM TRECHO RETO, CONFECCIONADA EM CONCRETO PRÉ-FABRICADO, DIMENSÕES 100X15X13X30 CM (COMPRIMENTO X BASE INFERIOR X BASE SUPERIOR X ALTURA). AF_01/2024</t>
  </si>
  <si>
    <t xml:space="preserve"> 101169 </t>
  </si>
  <si>
    <t xml:space="preserve"> 94990 </t>
  </si>
  <si>
    <t xml:space="preserve"> (04.910.02) - (DER-PB) </t>
  </si>
  <si>
    <t xml:space="preserve"> 9050-Rampa 1,20 </t>
  </si>
  <si>
    <t>Rampas de acessibilidade utilizadas nas pavimentações (utilizadas em calçadas com largura de 1,20 metros sem contar o meio fio)</t>
  </si>
  <si>
    <t xml:space="preserve"> T - CT1 </t>
  </si>
  <si>
    <t xml:space="preserve"> 84523 (GIDUR JP) </t>
  </si>
  <si>
    <t>LIMPEZA FINAL DA OBRA</t>
  </si>
  <si>
    <t xml:space="preserve"> 102498 </t>
  </si>
  <si>
    <t xml:space="preserve"> 00013521 </t>
  </si>
  <si>
    <t xml:space="preserve"> 5213417 </t>
  </si>
  <si>
    <t xml:space="preserve"> 5216111 </t>
  </si>
  <si>
    <t>Trecho 2 - Rua Terezinha Pessoa</t>
  </si>
  <si>
    <t>Trecho da Rua Comunicador Edmilson Nogueira da Silva</t>
  </si>
  <si>
    <t>Trecho da Rua Plácido P. dos Santos</t>
  </si>
  <si>
    <t>Trecho da Rua Sebastião Cícero de Paula</t>
  </si>
  <si>
    <t>Tipo</t>
  </si>
  <si>
    <t>Composição</t>
  </si>
  <si>
    <t>PAVI - PAVIMENTAÇÃO</t>
  </si>
  <si>
    <t>Composição Auxiliar</t>
  </si>
  <si>
    <t xml:space="preserve"> 102234 </t>
  </si>
  <si>
    <t>PINTURA IMUNIZANTE PARA MADEIRA, 2 DEMÃOS. AF_01/2021</t>
  </si>
  <si>
    <t>PINT - PINTURAS</t>
  </si>
  <si>
    <t xml:space="preserve"> 88262 </t>
  </si>
  <si>
    <t>SEDI - SERVIÇOS DIVERSOS</t>
  </si>
  <si>
    <t xml:space="preserve"> 88316 </t>
  </si>
  <si>
    <t>Insumo</t>
  </si>
  <si>
    <t xml:space="preserve"> 00004509 </t>
  </si>
  <si>
    <t>Material</t>
  </si>
  <si>
    <t xml:space="preserve"> 00004813 </t>
  </si>
  <si>
    <t>PLACA DE OBRA (PARA CONSTRUCAO CIVIL) EM CHAPA GALVANIZADA *N. 22*, ADESIVADA, DE *2,4 X 1,2* M (SEM POSTES PARA FIXACAO)</t>
  </si>
  <si>
    <t xml:space="preserve"> 00005065 </t>
  </si>
  <si>
    <t>PREGO DE ACO POLIDO COM CABECA 10 X 10 (7/8 X 17)</t>
  </si>
  <si>
    <t xml:space="preserve"> 00005069 </t>
  </si>
  <si>
    <t>PREGO DE ACO POLIDO COM CABECA 17 X 27 (2 1/2 X 11)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</si>
  <si>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</si>
  <si>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</si>
  <si>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</si>
  <si>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</si>
  <si>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</si>
  <si>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</si>
  <si>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</si>
  <si>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>SERT - SERVIÇOS TÉCNICOS</t>
  </si>
  <si>
    <t xml:space="preserve"> 99058 </t>
  </si>
  <si>
    <t xml:space="preserve"> 5932 </t>
  </si>
  <si>
    <t>MOTONIVELADORA POTÊNCIA BÁSICA LÍQUIDA (PRIMEIRA MARCHA) 125 HP, PESO BRUTO 13032 KG, LARGURA DA LÂMINA DE 3,7 M - CHP DIURNO. AF_06/2014</t>
  </si>
  <si>
    <t>CHOR - CUSTOS HORÁRIOS DE MÁQUINAS E EQUIPAMENTOS</t>
  </si>
  <si>
    <t xml:space="preserve"> 5934 </t>
  </si>
  <si>
    <t>MOTONIVELADORA POTÊNCIA BÁSICA LÍQUIDA (PRIMEIRA MARCHA) 125 HP, PESO BRUTO 13032 KG, LARGURA DA LÂMINA DE 3,7 M - CHI DIURNO. AF_06/2014</t>
  </si>
  <si>
    <t>MOVT - MOVIMENTO DE TERRA</t>
  </si>
  <si>
    <t xml:space="preserve"> 5847 </t>
  </si>
  <si>
    <t>TRATOR DE ESTEIRAS, POTÊNCIA 170 HP, PESO OPERACIONAL 19 T, CAÇAMBA 5,2 M3 - CHP DIURNO. AF_06/2014</t>
  </si>
  <si>
    <t xml:space="preserve"> 100974 </t>
  </si>
  <si>
    <t>CARGA, MANOBRA E DESCARGA DE SOLOS E MATERIAIS GRANULARES EM CAMINHÃO BASCULANTE 10 M³ - CARGA COM PÁ CARREGADEIRA (CAÇAMBA DE 1,7 A 2,8 M³ / 128 HP) E DESCARGA LIVRE (UNIDADE: M3). AF_07/2020</t>
  </si>
  <si>
    <t>TRAN - TRANSPORTES, CARGAS E DESCARGAS</t>
  </si>
  <si>
    <t xml:space="preserve"> 5849 </t>
  </si>
  <si>
    <t>TRATOR DE ESTEIRAS, POTÊNCIA 170 HP, PESO OPERACIONAL 19 T, CAÇAMBA 5,2 M3 - CHI DIURNO. AF_06/2014</t>
  </si>
  <si>
    <t>PARE - PAREDES/PAINEIS</t>
  </si>
  <si>
    <t xml:space="preserve"> 87292 </t>
  </si>
  <si>
    <t>ARGAMASSA TRAÇO 1:2:8 (EM VOLUME DE CIMENTO, CAL E AREIA MÉDIA ÚMIDA) PARA EMBOÇO/MASSA ÚNICA/ASSENTAMENTO DE ALVENARIA DE VEDAÇÃO, PREPARO MECÂNICO COM BETONEIRA 400 L. AF_08/2019</t>
  </si>
  <si>
    <t xml:space="preserve"> 88309 </t>
  </si>
  <si>
    <t xml:space="preserve"> 00034548 </t>
  </si>
  <si>
    <t>TELA DE ACO SOLDADA GALVANIZADA/ZINCADA PARA ALVENARIA, FIO  D = *1,20 A 1,70* MM, MALHA 15 X 15 MM, (C X L) *50 X 17,5* CM</t>
  </si>
  <si>
    <t xml:space="preserve"> 00037395 </t>
  </si>
  <si>
    <t>PINO DE ACO COM FURO, HASTE = 27 MM (ACAO DIRETA)</t>
  </si>
  <si>
    <t>CENTO</t>
  </si>
  <si>
    <t xml:space="preserve"> 00037594 </t>
  </si>
  <si>
    <t>BLOCO CERAMICO / TIJOLO VAZADO PARA ALVENARIA DE VEDACAO, FUROS NA VERTICAL, 19 X 19 X 39 CM (NBR 15270)</t>
  </si>
  <si>
    <t>DROP - DRENAGEM/OBRAS DE CONTENÇÃO / POÇOS DE VISITA E CAIXAS</t>
  </si>
  <si>
    <t xml:space="preserve"> 88629 </t>
  </si>
  <si>
    <t xml:space="preserve"> 00000370 </t>
  </si>
  <si>
    <t xml:space="preserve"> 00004059 </t>
  </si>
  <si>
    <t xml:space="preserve"> 5684 </t>
  </si>
  <si>
    <t xml:space="preserve"> 5685 </t>
  </si>
  <si>
    <t xml:space="preserve"> 88260 </t>
  </si>
  <si>
    <t xml:space="preserve"> 88628 </t>
  </si>
  <si>
    <t xml:space="preserve"> 00000367 </t>
  </si>
  <si>
    <t xml:space="preserve"> 00004385 </t>
  </si>
  <si>
    <t>PISO - PISOS</t>
  </si>
  <si>
    <t xml:space="preserve"> 94964 </t>
  </si>
  <si>
    <t>FUES - FUNDAÇÕES E ESTRUTURAS</t>
  </si>
  <si>
    <t xml:space="preserve"> 00002692 </t>
  </si>
  <si>
    <t xml:space="preserve"> 00004517 </t>
  </si>
  <si>
    <t xml:space="preserve"> 00005068 </t>
  </si>
  <si>
    <t xml:space="preserve"> 00001379 </t>
  </si>
  <si>
    <t xml:space="preserve"> 00004392 </t>
  </si>
  <si>
    <t>!EM PROCESSO DE DESATIVACAO! MEIO-FIO OU GUIA GRANITICO OU BASALTICO</t>
  </si>
  <si>
    <t xml:space="preserve"> 94963 </t>
  </si>
  <si>
    <t>CONCRETO FCK = 15MPA, TRAÇO 1:3,4:3,5 (EM MASSA SECA DE CIMENTO/ AREIA MÉDIA/ BRITA 1) - PREPARO MECÂNICO COM BETONEIRA 400 L. AF_05/2021</t>
  </si>
  <si>
    <t xml:space="preserve"> 92873 </t>
  </si>
  <si>
    <t>LANÇAMENTO COM USO DE BALDES, ADENSAMENTO E ACABAMENTO DE CONCRETO EM ESTRUTURAS. AF_12/2015</t>
  </si>
  <si>
    <t xml:space="preserve"> 102491 </t>
  </si>
  <si>
    <t>PINTURA DE PISO COM TINTA ACRÍLICA, APLICAÇÃO MANUAL, 2 DEMÃOS, INCLUSO FUNDO PREPARADOR. AF_05/2021</t>
  </si>
  <si>
    <t xml:space="preserve"> COT 1 </t>
  </si>
  <si>
    <t xml:space="preserve"> 000000004 </t>
  </si>
  <si>
    <t>Limpeza Final pavimentação</t>
  </si>
  <si>
    <t>Outros</t>
  </si>
  <si>
    <t xml:space="preserve"> 88310 </t>
  </si>
  <si>
    <t xml:space="preserve"> 00011161 </t>
  </si>
  <si>
    <t>Equipamentos</t>
  </si>
  <si>
    <t>Quantidade</t>
  </si>
  <si>
    <t>Utilização</t>
  </si>
  <si>
    <t>Custo Operacional</t>
  </si>
  <si>
    <t>Custo Horário</t>
  </si>
  <si>
    <t>Operativa</t>
  </si>
  <si>
    <t>Improdutiva</t>
  </si>
  <si>
    <t>E9753</t>
  </si>
  <si>
    <t>Grupo gerador - 23 kVA</t>
  </si>
  <si>
    <t>Custo Horário de Equipamentos =&gt;</t>
  </si>
  <si>
    <t>Mão de Obra</t>
  </si>
  <si>
    <t>Salário Hora</t>
  </si>
  <si>
    <t>Custo Horário da Mão de Obra =&gt;</t>
  </si>
  <si>
    <t>Adc.M.O. - Ferramentas (0,0%) =&gt;</t>
  </si>
  <si>
    <t>Custo Horário de Execução =&gt;</t>
  </si>
  <si>
    <t>Fator de Influencia da Chuva - FIC =&gt;</t>
  </si>
  <si>
    <t>Custo do FIC =&gt;</t>
  </si>
  <si>
    <t>Produção de Equipe =&gt;</t>
  </si>
  <si>
    <t>Custo Unitário de Execução =&gt;</t>
  </si>
  <si>
    <t>Unidade</t>
  </si>
  <si>
    <t>Preço Unitário</t>
  </si>
  <si>
    <t>Custo Total do Material =&gt;</t>
  </si>
  <si>
    <t>Atividades Auxiliares</t>
  </si>
  <si>
    <t>Atividade Auxiliar</t>
  </si>
  <si>
    <t>Custo Total das Atividades =&gt;</t>
  </si>
  <si>
    <t>Tempos Fixos</t>
  </si>
  <si>
    <t>Tempo Fixo</t>
  </si>
  <si>
    <t>Carga, manobra e descarga de materiais diversos em caminhão carroceria de 15 t - carga e descarga com caminhãoguindauto de 20 t.m</t>
  </si>
  <si>
    <t>Carga, manobra e descarga de materiais diversos em caminhão carroceria de 15 t - carga e descarga manuais</t>
  </si>
  <si>
    <t>Custo Total dos Tempos Fixos =&gt;</t>
  </si>
  <si>
    <t>F</t>
  </si>
  <si>
    <t>Momento de Transporte</t>
  </si>
  <si>
    <t>Distância Média de Transporte (DMT)</t>
  </si>
  <si>
    <t>LN</t>
  </si>
  <si>
    <t>RP</t>
  </si>
  <si>
    <t>P</t>
  </si>
  <si>
    <t>Chapa fina em aço galvanizado - Caminhão carroceria com capacidade de 15 t - 188 kW</t>
  </si>
  <si>
    <t>tkm</t>
  </si>
  <si>
    <t>5914449
0,000
R$ 1,03</t>
  </si>
  <si>
    <t>5914464
0,000
R$ 0,83</t>
  </si>
  <si>
    <t>5914479
0,000
R$ 0,68</t>
  </si>
  <si>
    <t>Película retrorrefletiva tipo I - Caminhão carroceria com capacidade de 15 t - 188 kW</t>
  </si>
  <si>
    <t>Película retrorrefletiva tipo III - Caminhão carroceria com capacidade de 15 t - 188 kW</t>
  </si>
  <si>
    <t>Custo total dos Momentos de Transportes =&gt;</t>
  </si>
  <si>
    <t>Conjunto para fixação de placas em aço galvanizado composto por barra chata, abraçadeira, parafusos, - Caminhão carroceria com capacidade de 15 t - 188 kW</t>
  </si>
  <si>
    <t>Suporte em madeira de eucalipto tratado - seção de 8 x 8 cm - Caminhão carroceria com capacidade de 15 t - 188 kW</t>
  </si>
  <si>
    <t>Tinta esmalte sintético acetinado - Caminhão carroceria com capacidade de 15 t - 188 kW</t>
  </si>
  <si>
    <t>Pavimentação de Ruas</t>
  </si>
  <si>
    <t>Diversas Ruas, Município de Duas Estradas - PB</t>
  </si>
  <si>
    <t>Endereço da obra:</t>
  </si>
  <si>
    <t>Encargos Socias:</t>
  </si>
  <si>
    <t>SINAPI - 02/2024 - PARAÍBA SICRO3 - 10/2023 Paraíba</t>
  </si>
  <si>
    <t>(Desonerados - Horista: 84,85% Mensalista 46,62%)</t>
  </si>
  <si>
    <t>Contrato:</t>
  </si>
  <si>
    <t>1086709-38</t>
  </si>
  <si>
    <t>ENCARGOS SOCIAIS</t>
  </si>
  <si>
    <t>DESCRIÇÃO</t>
  </si>
  <si>
    <r>
      <rPr>
        <b/>
        <sz val="9"/>
        <color rgb="FFFFFFFF"/>
        <rFont val="Calibri"/>
        <family val="2"/>
        <scheme val="minor"/>
      </rPr>
      <t>COM DESONERAÇÃO</t>
    </r>
  </si>
  <si>
    <r>
      <rPr>
        <b/>
        <sz val="9"/>
        <color rgb="FFFFFFFF"/>
        <rFont val="Calibri"/>
        <family val="2"/>
        <scheme val="minor"/>
      </rPr>
      <t>SEM DESONERAÇÃO</t>
    </r>
  </si>
  <si>
    <r>
      <rPr>
        <b/>
        <sz val="9"/>
        <rFont val="Calibri"/>
        <family val="2"/>
        <scheme val="minor"/>
      </rPr>
      <t>HORISTA
%</t>
    </r>
  </si>
  <si>
    <r>
      <rPr>
        <b/>
        <sz val="9"/>
        <rFont val="Calibri"/>
        <family val="2"/>
        <scheme val="minor"/>
      </rPr>
      <t>MENSALISTA
%</t>
    </r>
  </si>
  <si>
    <r>
      <rPr>
        <b/>
        <sz val="9"/>
        <color rgb="FFFFFFFF"/>
        <rFont val="Calibri"/>
        <family val="2"/>
        <scheme val="minor"/>
      </rPr>
      <t>GRUPO A</t>
    </r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</si>
  <si>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</si>
  <si>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</si>
  <si>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</si>
  <si>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</si>
  <si>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</si>
  <si>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</si>
  <si>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</si>
  <si>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</si>
  <si>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</si>
  <si>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r>
      <rPr>
        <b/>
        <sz val="9"/>
        <color rgb="FFFFFFFF"/>
        <rFont val="Calibri"/>
        <family val="2"/>
        <scheme val="minor"/>
      </rPr>
      <t>GRUPO B</t>
    </r>
  </si>
  <si>
    <t>B1</t>
  </si>
  <si>
    <t>Não incide</t>
  </si>
  <si>
    <t>B2</t>
  </si>
  <si>
    <t>B3</t>
  </si>
  <si>
    <t>Auxílio - Enfermidade</t>
  </si>
  <si>
    <t>B4</t>
  </si>
  <si>
    <t>13º Salário</t>
  </si>
  <si>
    <t>B5</t>
  </si>
  <si>
    <t>B6</t>
  </si>
  <si>
    <t>Faltas Justificadas</t>
  </si>
  <si>
    <t>B7</t>
  </si>
  <si>
    <t>Dias de Chuvas</t>
  </si>
  <si>
    <t>B8</t>
  </si>
  <si>
    <t>Auxílio Acidente de Trabalho</t>
  </si>
  <si>
    <t>B9</t>
  </si>
  <si>
    <t>Férias Gozadas</t>
  </si>
  <si>
    <t>B10</t>
  </si>
  <si>
    <t>Salário Maternidade</t>
  </si>
  <si>
    <r>
      <rPr>
        <b/>
        <sz val="9"/>
        <color rgb="FFFFFFFF"/>
        <rFont val="Calibri"/>
        <family val="2"/>
        <scheme val="minor"/>
      </rPr>
      <t>GRUPO C</t>
    </r>
  </si>
  <si>
    <t>C1</t>
  </si>
  <si>
    <t>C2</t>
  </si>
  <si>
    <t>C3</t>
  </si>
  <si>
    <t>C4</t>
  </si>
  <si>
    <t>C5</t>
  </si>
  <si>
    <r>
      <rPr>
        <b/>
        <sz val="9"/>
        <color rgb="FFFFFFFF"/>
        <rFont val="Calibri"/>
        <family val="2"/>
        <scheme val="minor"/>
      </rPr>
      <t>GRUPO D</t>
    </r>
  </si>
  <si>
    <t>D1</t>
  </si>
  <si>
    <t>D2</t>
  </si>
  <si>
    <r>
      <rPr>
        <b/>
        <sz val="9"/>
        <color rgb="FFFFFFFF"/>
        <rFont val="Calibri"/>
        <family val="2"/>
        <scheme val="minor"/>
      </rPr>
      <t>TOTAL(A+B+C+D)</t>
    </r>
  </si>
  <si>
    <t>Obra: Pavimentação de Ruas
Endereço da obra: Diversas Ruas, Município de Duas Estradas - PB
Fonte de dados:  SINAPI - 02/2024 - PARAÍBA SICRO3 - 10/2023 Paraíba
Encargos Socias: (Desonerados - Horista: 84,85% Mensalista 46,62%)
Contrato: 1086709-38
BDI: 26,14%</t>
  </si>
  <si>
    <t>COMPOSIÇÃO DO BDI</t>
  </si>
  <si>
    <t>TIPO DE OBRA DO EMPREENDIMENTO</t>
  </si>
  <si>
    <t>Conforme legislação tributária municipal, definir estimativa de percentual da base de cálculo para o ISS:</t>
  </si>
  <si>
    <t>Sobre a base de cálculo, definir a respectiva alíquota do ISS (entre 2% e 5%):</t>
  </si>
  <si>
    <t>Itens</t>
  </si>
  <si>
    <t>Siglas</t>
  </si>
  <si>
    <r>
      <rPr>
        <b/>
        <sz val="7.5"/>
        <rFont val="Arial"/>
        <family val="2"/>
      </rPr>
      <t>%
Adotado</t>
    </r>
  </si>
  <si>
    <t>Situação</t>
  </si>
  <si>
    <t>1º Quartil</t>
  </si>
  <si>
    <t>3º Quartil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</si>
  <si>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</si>
  <si>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</si>
  <si>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</si>
  <si>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</si>
  <si>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</si>
  <si>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</si>
  <si>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</si>
  <si>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</si>
  <si>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</si>
  <si>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Tributos (impostos COFINS 3%, e  PIS 0,65%)</t>
  </si>
  <si>
    <t>CP</t>
  </si>
  <si>
    <t>Tributos (ISS, variável de acordo com o município)</t>
  </si>
  <si>
    <t>ISS</t>
  </si>
  <si>
    <t>CPRB</t>
  </si>
  <si>
    <r>
      <rPr>
        <b/>
        <sz val="7.5"/>
        <color rgb="FF008000"/>
        <rFont val="Arial"/>
        <family val="2"/>
      </rPr>
      <t>OK</t>
    </r>
  </si>
  <si>
    <t>BDI COM desoneração (Fórmula Acórdão TCU)</t>
  </si>
  <si>
    <t>BDI DES</t>
  </si>
  <si>
    <t>Os valores de BDI foram calculados com o emprego da fórmula:</t>
  </si>
  <si>
    <t>Declaro para os devidos fins que o regime de Contribuição Previdenciária sobre a Receita Bruta adotado para elaboração do orçamento foi COM Desoneração, e que esta é a alternativa mais adequada para a Administração Pública.</t>
  </si>
  <si>
    <t>Observações:</t>
  </si>
  <si>
    <t>Construção de Praças Urbanas, Rodovias, Ferrovias e recapeamento e pavimentação de vias urbanas</t>
  </si>
  <si>
    <t>BDI.PAD =</t>
  </si>
  <si>
    <r>
      <rPr>
        <i/>
        <u/>
        <sz val="7.5"/>
        <rFont val="Arial"/>
        <family val="2"/>
      </rPr>
      <t>(1+AC + S + R + G)*(1 + DF)*(1+L)</t>
    </r>
    <r>
      <rPr>
        <i/>
        <sz val="7.5"/>
        <rFont val="Arial"/>
        <family val="2"/>
      </rPr>
      <t xml:space="preserve">       </t>
    </r>
    <r>
      <rPr>
        <i/>
        <vertAlign val="subscript"/>
        <sz val="7.5"/>
        <rFont val="Arial"/>
        <family val="2"/>
      </rPr>
      <t xml:space="preserve">- 1
</t>
    </r>
    <r>
      <rPr>
        <i/>
        <sz val="7.5"/>
        <rFont val="Arial"/>
        <family val="2"/>
      </rPr>
      <t>(1-CP-ISS)</t>
    </r>
  </si>
  <si>
    <t>Declaro para os devidos fins que, conforme legislação tributária municipal, a base de cálculo para Construção de
Praças Urbanas, Rodovias, Ferrovias e recapeamento e pavimentação de vias urbanas, é de 50%, com a respectiva alíquota de 5%.</t>
  </si>
  <si>
    <r>
      <rPr>
        <b/>
        <sz val="7.5"/>
        <rFont val="Arial"/>
        <family val="2"/>
      </rPr>
      <t xml:space="preserve">DESONERAÇÃO
</t>
    </r>
    <r>
      <rPr>
        <sz val="7.5"/>
        <rFont val="Arial"/>
        <family val="2"/>
      </rPr>
      <t>Sim</t>
    </r>
  </si>
  <si>
    <t>BDI</t>
  </si>
  <si>
    <t>3.1</t>
  </si>
  <si>
    <t>3.3</t>
  </si>
  <si>
    <t>3.4</t>
  </si>
  <si>
    <t>3.5</t>
  </si>
  <si>
    <t>3.6</t>
  </si>
  <si>
    <t>3.7</t>
  </si>
  <si>
    <t xml:space="preserve">PLE - Planilha de Levantamento de Eventos </t>
  </si>
  <si>
    <t>Eventograma e Quantitativos</t>
  </si>
  <si>
    <t>Nº OPERAÇÃO</t>
  </si>
  <si>
    <t>Nº SICONV</t>
  </si>
  <si>
    <t>GIGOV</t>
  </si>
  <si>
    <t>GESTOR</t>
  </si>
  <si>
    <t>PROGRAMA</t>
  </si>
  <si>
    <t>AÇÃO / MODALIDADE</t>
  </si>
  <si>
    <t>DATA ASSINATURA</t>
  </si>
  <si>
    <t>PROPONENTE / TOMADOR</t>
  </si>
  <si>
    <t>MUNICÍPIO / UF</t>
  </si>
  <si>
    <t>LOCALIDADE / ENDEREÇO</t>
  </si>
  <si>
    <t>OBJETO</t>
  </si>
  <si>
    <t>Nº CTEF</t>
  </si>
  <si>
    <t>EMPRESA EXECUTORA</t>
  </si>
  <si>
    <t>CNPJ</t>
  </si>
  <si>
    <t>OBJETO DO CTEF</t>
  </si>
  <si>
    <t>INÍCIO DA OBRA</t>
  </si>
  <si>
    <t>Frente de obra:</t>
  </si>
  <si>
    <t>Nível</t>
  </si>
  <si>
    <t>Preço Unitário (R$)</t>
  </si>
  <si>
    <t>Preço Total (R$)</t>
  </si>
  <si>
    <t>AGRUPADOR DE EVENTOS</t>
  </si>
  <si>
    <t>Serviço</t>
  </si>
  <si>
    <t>MOVIMENTO DE TERRA</t>
  </si>
  <si>
    <t>RAMPAS DE ACESSIBILIDADE</t>
  </si>
  <si>
    <t>DIVERSOS</t>
  </si>
  <si>
    <t xml:space="preserve">Detalhamento de Eventos </t>
  </si>
  <si>
    <t>JOÃO PESSOA</t>
  </si>
  <si>
    <t>Frente de Obra:</t>
  </si>
  <si>
    <t>Total por Frente (R$):</t>
  </si>
  <si>
    <t>Evento</t>
  </si>
  <si>
    <t>Item Orç</t>
  </si>
  <si>
    <t>Título dos Eventos / Descrição Serviço</t>
  </si>
  <si>
    <t>Unid.</t>
  </si>
  <si>
    <t>Qtde.</t>
  </si>
  <si>
    <t>R$</t>
  </si>
  <si>
    <t>PLE - Planilha de Levantamento de Eventos</t>
  </si>
  <si>
    <r>
      <rPr>
        <sz val="7"/>
        <rFont val="Arial"/>
        <family val="2"/>
      </rPr>
      <t xml:space="preserve">Grau de Sigilo
</t>
    </r>
    <r>
      <rPr>
        <b/>
        <sz val="7"/>
        <rFont val="Arial"/>
        <family val="2"/>
      </rPr>
      <t>#PUBLICO</t>
    </r>
  </si>
  <si>
    <t>Cronograma</t>
  </si>
  <si>
    <t>Nº do Evento</t>
  </si>
  <si>
    <t>Título dos Eventos</t>
  </si>
  <si>
    <t>Informe abaixo o NÚMERO DO PERÍODO em que os eventos serão concluídos (medição por eventos)</t>
  </si>
  <si>
    <t>Administração Local</t>
  </si>
  <si>
    <t>A administração local será proporcional a execução dos demais eventos, independente de frentes de obra.</t>
  </si>
  <si>
    <t>Mês 01</t>
  </si>
  <si>
    <t>Mês 02</t>
  </si>
  <si>
    <t>Mês 03</t>
  </si>
  <si>
    <t>Mês 04</t>
  </si>
  <si>
    <t>Mês 05</t>
  </si>
  <si>
    <t>Mês 06</t>
  </si>
  <si>
    <t>Mês 07</t>
  </si>
  <si>
    <t>Mês 08</t>
  </si>
  <si>
    <t>Mês 09</t>
  </si>
  <si>
    <t>Mês 10</t>
  </si>
  <si>
    <t>Mês 11</t>
  </si>
  <si>
    <t>Mês 12</t>
  </si>
  <si>
    <t>Parcela</t>
  </si>
  <si>
    <t>%</t>
  </si>
  <si>
    <t>Acumulado</t>
  </si>
  <si>
    <t>Planilha de Levantamento de Eventos</t>
  </si>
  <si>
    <t>% Realizado Acum.:</t>
  </si>
  <si>
    <t>Período:</t>
  </si>
  <si>
    <t>DIGITE A DATA DA MEDIÇÃO</t>
  </si>
  <si>
    <t>Medição:</t>
  </si>
  <si>
    <t>Informe abaixo o NÚMERO DA MEDIÇÃO em que os eventos foram concluídos (medição por eventos)</t>
  </si>
  <si>
    <t>Datas das medições</t>
  </si>
  <si>
    <t>Medições</t>
  </si>
  <si>
    <t>Medição 01</t>
  </si>
  <si>
    <t>Medição 02</t>
  </si>
  <si>
    <t>Medição 03</t>
  </si>
  <si>
    <t>Medição 04</t>
  </si>
  <si>
    <t>Medição 05</t>
  </si>
  <si>
    <t>Medição 06</t>
  </si>
  <si>
    <t>Medição 07</t>
  </si>
  <si>
    <t>Medição 08</t>
  </si>
  <si>
    <t>Medição 09</t>
  </si>
  <si>
    <t>Medição 10</t>
  </si>
  <si>
    <t>Medição 11</t>
  </si>
  <si>
    <t>Medição 12</t>
  </si>
  <si>
    <t>Período</t>
  </si>
  <si>
    <t>Ministério do Desenvolvimento</t>
  </si>
  <si>
    <t>Desenvolvimento Regional, Territorial e Urbano</t>
  </si>
  <si>
    <t>Diversas ruas do Município</t>
  </si>
  <si>
    <t>Prefeitura Municipal de Duas Estradas - PB</t>
  </si>
  <si>
    <t>Duas Estradas - PB</t>
  </si>
  <si>
    <t xml:space="preserve">Valor total do Orçamento: R$   428.328,45  </t>
  </si>
  <si>
    <t xml:space="preserve">Valor total do Orçamento: R$ 428.328,45  </t>
  </si>
  <si>
    <t>2-Serviços Preliminares</t>
  </si>
  <si>
    <t>3-Terraplanagem</t>
  </si>
  <si>
    <t>4-Pavimentação E Meio-Fio (Exceto Passeio)</t>
  </si>
  <si>
    <t>5-Passeio, acessibilidade e limpeza de rua</t>
  </si>
  <si>
    <t>6 - Caiação E Sinalização Viária</t>
  </si>
  <si>
    <t>Serviços Preliminares</t>
  </si>
  <si>
    <t>Terraplanagem</t>
  </si>
  <si>
    <t>Passeio, acessibilidade e limpeza de rua</t>
  </si>
  <si>
    <t>Caiação E Sinalização Viária</t>
  </si>
  <si>
    <t>Pavimentação E Meio-Fio (Exceto Passeio)</t>
  </si>
  <si>
    <t>Tributos (Contribuição Previdenciária sobre a Receita Bruta - 0% ou 4,5% - Desoneração)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</si>
</sst>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7" formatCode="&quot;R$&quot;\ #,##0.00;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&quot;* #,##0.00_);_(&quot;R$&quot;* \(#,##0.00\);_(&quot;R$&quot;* &quot;-&quot;??_);_(@_)"/>
    <numFmt numFmtId="165" formatCode="_(* #,##0.00_);_(* \(#,##0.00\);_(* &quot;-&quot;??_);_(@_)"/>
    <numFmt numFmtId="166" formatCode="_(* #,##0.00_);_(* \(#,##0.00\);_(* \-??_);_(@_)"/>
    <numFmt numFmtId="167" formatCode="0.0000"/>
    <numFmt numFmtId="168" formatCode="_-* #,##0.0000_-;\-* #,##0.0000_-;_-* &quot;-&quot;??_-;_-@_-"/>
    <numFmt numFmtId="169" formatCode="_(* #,##0.000_);_(* \(#,##0.000\);_(* &quot;-&quot;???_);_(@_)"/>
    <numFmt numFmtId="170" formatCode="_-* #,##0.0000000_-;\-* #,##0.0000000_-;_-* &quot;-&quot;???????_-;_-@_-"/>
    <numFmt numFmtId="171" formatCode="#,##0.0000000"/>
    <numFmt numFmtId="172" formatCode="#,##0.0000"/>
    <numFmt numFmtId="173" formatCode="dd/mm/yyyy;@"/>
    <numFmt numFmtId="174" formatCode="0."/>
    <numFmt numFmtId="175" formatCode="&quot;Medição &quot;00"/>
    <numFmt numFmtId="176" formatCode="dd/mm/yy;@"/>
    <numFmt numFmtId="177" formatCode="00"/>
  </numFmts>
  <fonts count="68">
    <font>
      <sz val="11"/>
      <name val="Arial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1"/>
    </font>
    <font>
      <sz val="11"/>
      <name val="Arial"/>
      <family val="1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12"/>
      <name val="Arial"/>
      <family val="1"/>
    </font>
    <font>
      <sz val="12"/>
      <name val="Arial"/>
      <family val="1"/>
    </font>
    <font>
      <b/>
      <sz val="12"/>
      <name val="Arial Narrow"/>
      <family val="2"/>
    </font>
    <font>
      <sz val="12"/>
      <name val="Arial Narrow"/>
      <family val="2"/>
    </font>
    <font>
      <b/>
      <sz val="11"/>
      <name val="Arial"/>
      <family val="2"/>
    </font>
    <font>
      <b/>
      <sz val="12"/>
      <color rgb="FFFF0000"/>
      <name val="Arial Narrow"/>
      <family val="2"/>
    </font>
    <font>
      <b/>
      <sz val="11"/>
      <name val="Arial Narrow"/>
      <family val="2"/>
    </font>
    <font>
      <sz val="10"/>
      <color rgb="FF000000"/>
      <name val="Arial"/>
      <family val="2"/>
    </font>
    <font>
      <b/>
      <sz val="12"/>
      <name val="Calibri"/>
      <family val="2"/>
      <scheme val="minor"/>
    </font>
    <font>
      <b/>
      <sz val="10"/>
      <color rgb="FF000000"/>
      <name val="Arial"/>
      <family val="2"/>
    </font>
    <font>
      <sz val="11"/>
      <color theme="1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rgb="FF000000"/>
      <name val="Times New Roman"/>
      <family val="1"/>
    </font>
    <font>
      <sz val="11"/>
      <color indexed="8"/>
      <name val="Calibri"/>
      <family val="2"/>
    </font>
    <font>
      <sz val="8"/>
      <name val="Arial"/>
      <family val="1"/>
    </font>
    <font>
      <b/>
      <sz val="9"/>
      <color rgb="FFFFFFFF"/>
      <name val="Calibri"/>
      <family val="2"/>
      <scheme val="minor"/>
    </font>
    <font>
      <sz val="7.5"/>
      <color rgb="FF000000"/>
      <name val="Arial"/>
      <family val="2"/>
    </font>
    <font>
      <b/>
      <sz val="7.5"/>
      <name val="Arial"/>
      <family val="2"/>
    </font>
    <font>
      <sz val="7.5"/>
      <name val="Arial"/>
      <family val="2"/>
    </font>
    <font>
      <b/>
      <sz val="7.5"/>
      <color rgb="FF008000"/>
      <name val="Arial"/>
      <family val="2"/>
    </font>
    <font>
      <b/>
      <sz val="7.5"/>
      <color rgb="FF000000"/>
      <name val="Arial"/>
      <family val="2"/>
    </font>
    <font>
      <i/>
      <sz val="7.5"/>
      <name val="Arial"/>
      <family val="2"/>
    </font>
    <font>
      <i/>
      <u/>
      <sz val="7.5"/>
      <name val="Arial"/>
      <family val="2"/>
    </font>
    <font>
      <i/>
      <vertAlign val="subscript"/>
      <sz val="7.5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sz val="10"/>
      <color rgb="FF000000"/>
      <name val="Arial mt"/>
    </font>
    <font>
      <b/>
      <sz val="10"/>
      <name val="Arial mt"/>
    </font>
    <font>
      <sz val="10"/>
      <name val="Arial MT"/>
    </font>
    <font>
      <b/>
      <sz val="10"/>
      <color rgb="FF000000"/>
      <name val="Arial MT"/>
    </font>
    <font>
      <b/>
      <sz val="10"/>
      <color theme="1"/>
      <name val="Arial mt"/>
    </font>
    <font>
      <sz val="10"/>
      <color theme="1"/>
      <name val="Arial mt"/>
    </font>
    <font>
      <b/>
      <sz val="7"/>
      <name val="Arial"/>
      <family val="2"/>
    </font>
    <font>
      <b/>
      <sz val="6.5"/>
      <name val="Arial"/>
      <family val="2"/>
    </font>
    <font>
      <sz val="6.5"/>
      <name val="Arial"/>
      <family val="2"/>
    </font>
    <font>
      <sz val="6.5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indexed="8"/>
      <name val="Arial"/>
      <family val="2"/>
    </font>
    <font>
      <sz val="6.5"/>
      <color theme="1"/>
      <name val="Arial"/>
      <family val="2"/>
    </font>
    <font>
      <sz val="6.5"/>
      <color indexed="8"/>
      <name val="Arial"/>
      <family val="2"/>
    </font>
    <font>
      <b/>
      <sz val="7"/>
      <color indexed="8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D8ECF6"/>
        <bgColor rgb="FFD8ECF6"/>
      </patternFill>
    </fill>
    <fill>
      <patternFill patternType="solid">
        <fgColor rgb="FFDFF0D8"/>
        <bgColor rgb="FFDFF0D8"/>
      </patternFill>
    </fill>
    <fill>
      <patternFill patternType="solid">
        <fgColor rgb="FFF7F3DF"/>
        <bgColor rgb="FFF7F3DF"/>
      </patternFill>
    </fill>
    <fill>
      <patternFill patternType="solid">
        <fgColor rgb="FFD6D6D6"/>
        <bgColor rgb="FFD6D6D6"/>
      </patternFill>
    </fill>
    <fill>
      <patternFill patternType="solid">
        <fgColor rgb="FFEFEFEF"/>
        <bgColor rgb="FFEFEFEF"/>
      </patternFill>
    </fill>
    <fill>
      <patternFill patternType="solid">
        <fgColor theme="0"/>
        <bgColor rgb="FFDFF0D8"/>
      </patternFill>
    </fill>
    <fill>
      <patternFill patternType="solid">
        <fgColor rgb="FF808080"/>
      </patternFill>
    </fill>
    <fill>
      <patternFill patternType="solid">
        <fgColor rgb="FF538DD3"/>
      </patternFill>
    </fill>
    <fill>
      <patternFill patternType="solid">
        <fgColor rgb="FFB8CCE3"/>
      </patternFill>
    </fill>
    <fill>
      <patternFill patternType="solid">
        <fgColor rgb="FFFFFF99"/>
      </patternFill>
    </fill>
    <fill>
      <patternFill patternType="solid">
        <fgColor rgb="FFD8D8D8"/>
      </patternFill>
    </fill>
    <fill>
      <patternFill patternType="solid">
        <fgColor rgb="FFBFBFBF"/>
      </patternFill>
    </fill>
    <fill>
      <patternFill patternType="solid">
        <fgColor rgb="FFFFFF99"/>
        <bgColor indexed="64"/>
      </patternFill>
    </fill>
    <fill>
      <patternFill patternType="solid">
        <fgColor rgb="FFC0C0C0"/>
      </patternFill>
    </fill>
    <fill>
      <patternFill patternType="solid">
        <fgColor rgb="FFF1F1F1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70AD47"/>
        <bgColor indexed="64"/>
      </patternFill>
    </fill>
  </fills>
  <borders count="65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indexed="64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indexed="64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indexed="64"/>
      </right>
      <top/>
      <bottom style="thin">
        <color rgb="FFCCCCCC"/>
      </bottom>
      <diagonal/>
    </border>
    <border>
      <left/>
      <right/>
      <top style="thick">
        <color rgb="FF000000"/>
      </top>
      <bottom/>
      <diagonal/>
    </border>
    <border>
      <left style="thin">
        <color rgb="FF7A9FCD"/>
      </left>
      <right style="thin">
        <color rgb="FF7A9FCD"/>
      </right>
      <top style="thin">
        <color rgb="FF7A9FCD"/>
      </top>
      <bottom/>
      <diagonal/>
    </border>
    <border>
      <left style="thin">
        <color rgb="FF7A9FCD"/>
      </left>
      <right/>
      <top style="thin">
        <color rgb="FF7A9FCD"/>
      </top>
      <bottom style="thin">
        <color rgb="FF7A9FCD"/>
      </bottom>
      <diagonal/>
    </border>
    <border>
      <left/>
      <right style="thin">
        <color rgb="FF7A9FCD"/>
      </right>
      <top style="thin">
        <color rgb="FF7A9FCD"/>
      </top>
      <bottom style="thin">
        <color rgb="FF7A9FCD"/>
      </bottom>
      <diagonal/>
    </border>
    <border>
      <left style="thin">
        <color rgb="FF7A9FCD"/>
      </left>
      <right style="thin">
        <color rgb="FF7A9FCD"/>
      </right>
      <top/>
      <bottom style="thin">
        <color rgb="FF7A9FCD"/>
      </bottom>
      <diagonal/>
    </border>
    <border>
      <left style="thin">
        <color rgb="FF7A9FCD"/>
      </left>
      <right style="thin">
        <color rgb="FF7A9FCD"/>
      </right>
      <top style="thin">
        <color rgb="FF7A9FCD"/>
      </top>
      <bottom style="thin">
        <color rgb="FF7A9FCD"/>
      </bottom>
      <diagonal/>
    </border>
    <border>
      <left/>
      <right/>
      <top style="thin">
        <color rgb="FF7A9FCD"/>
      </top>
      <bottom style="thin">
        <color rgb="FF7A9FCD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hair">
        <color rgb="FF808080"/>
      </left>
      <right style="hair">
        <color rgb="FF808080"/>
      </right>
      <top style="hair">
        <color rgb="FF808080"/>
      </top>
      <bottom style="hair">
        <color rgb="FF808080"/>
      </bottom>
      <diagonal/>
    </border>
    <border>
      <left style="hair">
        <color rgb="FF808080"/>
      </left>
      <right/>
      <top style="hair">
        <color rgb="FF808080"/>
      </top>
      <bottom style="hair">
        <color rgb="FF808080"/>
      </bottom>
      <diagonal/>
    </border>
    <border>
      <left/>
      <right style="hair">
        <color rgb="FF808080"/>
      </right>
      <top style="hair">
        <color rgb="FF808080"/>
      </top>
      <bottom style="hair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808080"/>
      </left>
      <right style="hair">
        <color rgb="FF808080"/>
      </right>
      <top style="thin">
        <color rgb="FF808080"/>
      </top>
      <bottom style="thin">
        <color rgb="FF808080"/>
      </bottom>
      <diagonal/>
    </border>
    <border>
      <left style="hair">
        <color rgb="FF808080"/>
      </left>
      <right style="hair">
        <color rgb="FF808080"/>
      </right>
      <top style="thin">
        <color rgb="FF808080"/>
      </top>
      <bottom style="thin">
        <color rgb="FF808080"/>
      </bottom>
      <diagonal/>
    </border>
    <border>
      <left style="hair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hair">
        <color rgb="FF808080"/>
      </bottom>
      <diagonal/>
    </border>
    <border>
      <left style="thin">
        <color rgb="FF808080"/>
      </left>
      <right style="thin">
        <color rgb="FF808080"/>
      </right>
      <top style="hair">
        <color rgb="FF808080"/>
      </top>
      <bottom style="thin">
        <color rgb="FF80808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</borders>
  <cellStyleXfs count="27">
    <xf numFmtId="0" fontId="0" fillId="0" borderId="0"/>
    <xf numFmtId="44" fontId="8" fillId="0" borderId="0" applyFont="0" applyFill="0" applyBorder="0" applyAlignment="0" applyProtection="0"/>
    <xf numFmtId="0" fontId="10" fillId="0" borderId="0"/>
    <xf numFmtId="164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13" fillId="0" borderId="0"/>
    <xf numFmtId="166" fontId="13" fillId="0" borderId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39" fillId="0" borderId="0"/>
    <xf numFmtId="0" fontId="10" fillId="0" borderId="0"/>
    <xf numFmtId="9" fontId="39" fillId="0" borderId="0" applyFont="0" applyFill="0" applyBorder="0" applyAlignment="0" applyProtection="0"/>
    <xf numFmtId="0" fontId="8" fillId="0" borderId="0"/>
    <xf numFmtId="0" fontId="10" fillId="0" borderId="0"/>
    <xf numFmtId="0" fontId="8" fillId="0" borderId="0"/>
    <xf numFmtId="0" fontId="10" fillId="0" borderId="0"/>
    <xf numFmtId="9" fontId="1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39" fillId="0" borderId="0"/>
    <xf numFmtId="0" fontId="30" fillId="0" borderId="0"/>
    <xf numFmtId="0" fontId="1" fillId="0" borderId="0"/>
    <xf numFmtId="9" fontId="33" fillId="0" borderId="0" applyFont="0" applyFill="0" applyBorder="0" applyAlignment="0" applyProtection="0"/>
    <xf numFmtId="0" fontId="39" fillId="0" borderId="0"/>
    <xf numFmtId="0" fontId="39" fillId="0" borderId="0"/>
    <xf numFmtId="9" fontId="39" fillId="0" borderId="0" applyFont="0" applyFill="0" applyBorder="0" applyAlignment="0" applyProtection="0"/>
  </cellStyleXfs>
  <cellXfs count="546">
    <xf numFmtId="0" fontId="0" fillId="0" borderId="0" xfId="0"/>
    <xf numFmtId="0" fontId="10" fillId="0" borderId="0" xfId="2"/>
    <xf numFmtId="0" fontId="10" fillId="0" borderId="2" xfId="2" applyBorder="1" applyAlignment="1">
      <alignment vertical="center"/>
    </xf>
    <xf numFmtId="2" fontId="10" fillId="0" borderId="2" xfId="2" applyNumberFormat="1" applyBorder="1" applyAlignment="1">
      <alignment vertical="center" wrapText="1"/>
    </xf>
    <xf numFmtId="0" fontId="10" fillId="0" borderId="2" xfId="2" applyBorder="1" applyAlignment="1">
      <alignment horizontal="center" vertical="center"/>
    </xf>
    <xf numFmtId="0" fontId="10" fillId="0" borderId="2" xfId="2" applyBorder="1" applyAlignment="1">
      <alignment horizontal="center" vertical="center" wrapText="1"/>
    </xf>
    <xf numFmtId="44" fontId="13" fillId="3" borderId="2" xfId="3" applyNumberFormat="1" applyFont="1" applyFill="1" applyBorder="1" applyAlignment="1">
      <alignment horizontal="right" vertical="center"/>
    </xf>
    <xf numFmtId="0" fontId="0" fillId="0" borderId="2" xfId="4" applyNumberFormat="1" applyFont="1" applyBorder="1" applyAlignment="1">
      <alignment horizontal="center" vertical="center" wrapText="1"/>
    </xf>
    <xf numFmtId="44" fontId="10" fillId="0" borderId="0" xfId="2" applyNumberFormat="1"/>
    <xf numFmtId="0" fontId="25" fillId="0" borderId="2" xfId="0" applyFont="1" applyBorder="1" applyAlignment="1">
      <alignment vertical="center"/>
    </xf>
    <xf numFmtId="0" fontId="26" fillId="0" borderId="2" xfId="0" applyFont="1" applyBorder="1" applyAlignment="1">
      <alignment vertical="center"/>
    </xf>
    <xf numFmtId="0" fontId="26" fillId="0" borderId="2" xfId="0" applyFont="1" applyBorder="1" applyAlignment="1">
      <alignment vertical="center" wrapText="1"/>
    </xf>
    <xf numFmtId="0" fontId="15" fillId="0" borderId="10" xfId="9" applyFont="1" applyBorder="1"/>
    <xf numFmtId="0" fontId="16" fillId="0" borderId="5" xfId="9" applyFont="1" applyBorder="1"/>
    <xf numFmtId="0" fontId="5" fillId="0" borderId="5" xfId="9" applyBorder="1"/>
    <xf numFmtId="0" fontId="5" fillId="0" borderId="6" xfId="9" applyBorder="1"/>
    <xf numFmtId="0" fontId="5" fillId="0" borderId="0" xfId="9"/>
    <xf numFmtId="0" fontId="5" fillId="0" borderId="12" xfId="9" applyBorder="1"/>
    <xf numFmtId="0" fontId="14" fillId="4" borderId="2" xfId="9" applyFont="1" applyFill="1" applyBorder="1" applyAlignment="1">
      <alignment wrapText="1"/>
    </xf>
    <xf numFmtId="0" fontId="14" fillId="4" borderId="2" xfId="9" applyFont="1" applyFill="1" applyBorder="1"/>
    <xf numFmtId="0" fontId="18" fillId="5" borderId="2" xfId="9" applyFont="1" applyFill="1" applyBorder="1" applyAlignment="1">
      <alignment wrapText="1"/>
    </xf>
    <xf numFmtId="0" fontId="14" fillId="6" borderId="2" xfId="9" applyFont="1" applyFill="1" applyBorder="1" applyAlignment="1">
      <alignment wrapText="1"/>
    </xf>
    <xf numFmtId="0" fontId="14" fillId="5" borderId="2" xfId="9" applyFont="1" applyFill="1" applyBorder="1" applyAlignment="1">
      <alignment wrapText="1"/>
    </xf>
    <xf numFmtId="0" fontId="5" fillId="0" borderId="13" xfId="9" applyBorder="1"/>
    <xf numFmtId="0" fontId="19" fillId="0" borderId="2" xfId="9" applyFont="1" applyBorder="1"/>
    <xf numFmtId="0" fontId="9" fillId="12" borderId="2" xfId="9" applyFont="1" applyFill="1" applyBorder="1"/>
    <xf numFmtId="0" fontId="5" fillId="0" borderId="2" xfId="9" applyBorder="1" applyAlignment="1">
      <alignment horizontal="center"/>
    </xf>
    <xf numFmtId="0" fontId="5" fillId="8" borderId="2" xfId="9" applyFill="1" applyBorder="1" applyAlignment="1">
      <alignment horizontal="center"/>
    </xf>
    <xf numFmtId="0" fontId="12" fillId="8" borderId="2" xfId="9" applyFont="1" applyFill="1" applyBorder="1" applyAlignment="1">
      <alignment horizontal="center"/>
    </xf>
    <xf numFmtId="165" fontId="5" fillId="0" borderId="2" xfId="10" applyFont="1" applyFill="1" applyBorder="1" applyAlignment="1">
      <alignment wrapText="1"/>
    </xf>
    <xf numFmtId="165" fontId="5" fillId="0" borderId="2" xfId="10" applyFont="1" applyFill="1" applyBorder="1"/>
    <xf numFmtId="2" fontId="5" fillId="0" borderId="2" xfId="9" applyNumberFormat="1" applyBorder="1"/>
    <xf numFmtId="167" fontId="5" fillId="0" borderId="2" xfId="9" applyNumberFormat="1" applyBorder="1"/>
    <xf numFmtId="0" fontId="9" fillId="0" borderId="2" xfId="9" applyFont="1" applyBorder="1"/>
    <xf numFmtId="0" fontId="5" fillId="0" borderId="2" xfId="9" applyBorder="1"/>
    <xf numFmtId="2" fontId="20" fillId="0" borderId="2" xfId="9" applyNumberFormat="1" applyFont="1" applyBorder="1"/>
    <xf numFmtId="0" fontId="9" fillId="7" borderId="14" xfId="9" applyFont="1" applyFill="1" applyBorder="1"/>
    <xf numFmtId="0" fontId="9" fillId="0" borderId="8" xfId="9" applyFont="1" applyBorder="1" applyAlignment="1">
      <alignment wrapText="1"/>
    </xf>
    <xf numFmtId="0" fontId="5" fillId="0" borderId="8" xfId="9" applyBorder="1"/>
    <xf numFmtId="165" fontId="5" fillId="0" borderId="8" xfId="10" applyFont="1" applyFill="1" applyBorder="1"/>
    <xf numFmtId="2" fontId="5" fillId="0" borderId="8" xfId="9" applyNumberFormat="1" applyBorder="1"/>
    <xf numFmtId="167" fontId="5" fillId="0" borderId="8" xfId="9" applyNumberFormat="1" applyBorder="1"/>
    <xf numFmtId="0" fontId="9" fillId="0" borderId="8" xfId="9" applyFont="1" applyBorder="1"/>
    <xf numFmtId="165" fontId="5" fillId="0" borderId="9" xfId="10" applyFont="1" applyFill="1" applyBorder="1"/>
    <xf numFmtId="165" fontId="5" fillId="0" borderId="0" xfId="10" applyFont="1" applyFill="1" applyBorder="1"/>
    <xf numFmtId="2" fontId="5" fillId="0" borderId="0" xfId="9" applyNumberFormat="1"/>
    <xf numFmtId="0" fontId="20" fillId="0" borderId="0" xfId="9" applyFont="1"/>
    <xf numFmtId="0" fontId="5" fillId="0" borderId="7" xfId="9" applyBorder="1"/>
    <xf numFmtId="0" fontId="17" fillId="0" borderId="14" xfId="9" applyFont="1" applyBorder="1"/>
    <xf numFmtId="0" fontId="5" fillId="0" borderId="9" xfId="9" applyBorder="1"/>
    <xf numFmtId="0" fontId="14" fillId="4" borderId="4" xfId="9" applyFont="1" applyFill="1" applyBorder="1" applyAlignment="1">
      <alignment wrapText="1"/>
    </xf>
    <xf numFmtId="43" fontId="5" fillId="0" borderId="0" xfId="9" applyNumberFormat="1"/>
    <xf numFmtId="0" fontId="14" fillId="3" borderId="2" xfId="9" applyFont="1" applyFill="1" applyBorder="1"/>
    <xf numFmtId="0" fontId="9" fillId="7" borderId="2" xfId="9" applyFont="1" applyFill="1" applyBorder="1"/>
    <xf numFmtId="0" fontId="9" fillId="0" borderId="2" xfId="9" applyFont="1" applyBorder="1" applyAlignment="1">
      <alignment vertical="center"/>
    </xf>
    <xf numFmtId="0" fontId="5" fillId="0" borderId="2" xfId="9" applyBorder="1" applyAlignment="1">
      <alignment vertical="center" wrapText="1"/>
    </xf>
    <xf numFmtId="165" fontId="5" fillId="0" borderId="2" xfId="9" applyNumberFormat="1" applyBorder="1"/>
    <xf numFmtId="168" fontId="5" fillId="0" borderId="2" xfId="9" applyNumberFormat="1" applyBorder="1"/>
    <xf numFmtId="43" fontId="5" fillId="0" borderId="8" xfId="9" applyNumberFormat="1" applyBorder="1"/>
    <xf numFmtId="168" fontId="5" fillId="0" borderId="0" xfId="9" applyNumberFormat="1"/>
    <xf numFmtId="169" fontId="5" fillId="0" borderId="0" xfId="9" applyNumberFormat="1"/>
    <xf numFmtId="165" fontId="4" fillId="0" borderId="2" xfId="10" applyFont="1" applyFill="1" applyBorder="1" applyAlignment="1">
      <alignment wrapText="1"/>
    </xf>
    <xf numFmtId="0" fontId="9" fillId="12" borderId="12" xfId="9" applyFont="1" applyFill="1" applyBorder="1" applyAlignment="1">
      <alignment horizontal="left" vertical="center"/>
    </xf>
    <xf numFmtId="0" fontId="9" fillId="0" borderId="12" xfId="9" applyFont="1" applyBorder="1" applyAlignment="1">
      <alignment horizontal="left" vertical="center" wrapText="1"/>
    </xf>
    <xf numFmtId="0" fontId="25" fillId="11" borderId="2" xfId="0" applyFont="1" applyFill="1" applyBorder="1" applyAlignment="1">
      <alignment vertical="center"/>
    </xf>
    <xf numFmtId="0" fontId="27" fillId="11" borderId="2" xfId="0" applyFont="1" applyFill="1" applyBorder="1" applyAlignment="1">
      <alignment vertical="center" wrapText="1"/>
    </xf>
    <xf numFmtId="0" fontId="30" fillId="0" borderId="15" xfId="0" applyFont="1" applyBorder="1" applyAlignment="1">
      <alignment horizontal="left" vertical="top" wrapText="1"/>
    </xf>
    <xf numFmtId="0" fontId="30" fillId="0" borderId="1" xfId="0" applyFont="1" applyBorder="1" applyAlignment="1">
      <alignment horizontal="left" vertical="top" wrapText="1"/>
    </xf>
    <xf numFmtId="0" fontId="30" fillId="0" borderId="1" xfId="0" applyFont="1" applyBorder="1" applyAlignment="1">
      <alignment horizontal="center" vertical="top" wrapText="1"/>
    </xf>
    <xf numFmtId="0" fontId="30" fillId="0" borderId="16" xfId="0" applyFont="1" applyBorder="1" applyAlignment="1">
      <alignment horizontal="left" vertical="top" wrapText="1"/>
    </xf>
    <xf numFmtId="2" fontId="30" fillId="0" borderId="1" xfId="0" applyNumberFormat="1" applyFont="1" applyBorder="1" applyAlignment="1">
      <alignment horizontal="right" vertical="top" wrapText="1"/>
    </xf>
    <xf numFmtId="44" fontId="26" fillId="11" borderId="2" xfId="1" applyFont="1" applyFill="1" applyBorder="1" applyAlignment="1">
      <alignment vertical="center" wrapText="1"/>
    </xf>
    <xf numFmtId="44" fontId="26" fillId="11" borderId="2" xfId="1" applyFont="1" applyFill="1" applyBorder="1" applyAlignment="1">
      <alignment vertical="center"/>
    </xf>
    <xf numFmtId="0" fontId="27" fillId="11" borderId="2" xfId="0" applyFont="1" applyFill="1" applyBorder="1" applyAlignment="1">
      <alignment horizontal="center" vertical="center" wrapText="1"/>
    </xf>
    <xf numFmtId="44" fontId="31" fillId="11" borderId="2" xfId="2" applyNumberFormat="1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left" vertical="top" wrapText="1"/>
    </xf>
    <xf numFmtId="0" fontId="27" fillId="11" borderId="2" xfId="0" applyFont="1" applyFill="1" applyBorder="1" applyAlignment="1">
      <alignment horizontal="center" vertical="top" wrapText="1"/>
    </xf>
    <xf numFmtId="0" fontId="27" fillId="11" borderId="2" xfId="0" applyFont="1" applyFill="1" applyBorder="1" applyAlignment="1">
      <alignment horizontal="right" vertical="top" wrapText="1"/>
    </xf>
    <xf numFmtId="0" fontId="32" fillId="15" borderId="19" xfId="0" applyFont="1" applyFill="1" applyBorder="1" applyAlignment="1">
      <alignment horizontal="left" vertical="top" wrapText="1"/>
    </xf>
    <xf numFmtId="0" fontId="32" fillId="15" borderId="18" xfId="0" applyFont="1" applyFill="1" applyBorder="1" applyAlignment="1">
      <alignment horizontal="left" vertical="top" wrapText="1"/>
    </xf>
    <xf numFmtId="0" fontId="32" fillId="15" borderId="18" xfId="0" applyFont="1" applyFill="1" applyBorder="1" applyAlignment="1">
      <alignment horizontal="center" vertical="top" wrapText="1"/>
    </xf>
    <xf numFmtId="0" fontId="32" fillId="15" borderId="18" xfId="0" applyFont="1" applyFill="1" applyBorder="1" applyAlignment="1">
      <alignment horizontal="right" vertical="top" wrapText="1"/>
    </xf>
    <xf numFmtId="0" fontId="32" fillId="15" borderId="20" xfId="0" applyFont="1" applyFill="1" applyBorder="1" applyAlignment="1">
      <alignment horizontal="left" vertical="top" wrapText="1"/>
    </xf>
    <xf numFmtId="0" fontId="32" fillId="15" borderId="15" xfId="0" applyFont="1" applyFill="1" applyBorder="1" applyAlignment="1">
      <alignment horizontal="left" vertical="top" wrapText="1"/>
    </xf>
    <xf numFmtId="0" fontId="32" fillId="15" borderId="1" xfId="0" applyFont="1" applyFill="1" applyBorder="1" applyAlignment="1">
      <alignment horizontal="left" vertical="top" wrapText="1"/>
    </xf>
    <xf numFmtId="0" fontId="32" fillId="15" borderId="1" xfId="0" applyFont="1" applyFill="1" applyBorder="1" applyAlignment="1">
      <alignment horizontal="center" vertical="top" wrapText="1"/>
    </xf>
    <xf numFmtId="0" fontId="32" fillId="15" borderId="16" xfId="0" applyFont="1" applyFill="1" applyBorder="1" applyAlignment="1">
      <alignment horizontal="left" vertical="top" wrapText="1"/>
    </xf>
    <xf numFmtId="0" fontId="32" fillId="16" borderId="15" xfId="0" applyFont="1" applyFill="1" applyBorder="1" applyAlignment="1">
      <alignment horizontal="left" vertical="top" wrapText="1"/>
    </xf>
    <xf numFmtId="0" fontId="32" fillId="16" borderId="1" xfId="0" applyFont="1" applyFill="1" applyBorder="1" applyAlignment="1">
      <alignment horizontal="left" vertical="top" wrapText="1"/>
    </xf>
    <xf numFmtId="0" fontId="32" fillId="16" borderId="1" xfId="0" applyFont="1" applyFill="1" applyBorder="1" applyAlignment="1">
      <alignment horizontal="center" vertical="top" wrapText="1"/>
    </xf>
    <xf numFmtId="0" fontId="32" fillId="16" borderId="1" xfId="0" applyFont="1" applyFill="1" applyBorder="1" applyAlignment="1">
      <alignment horizontal="right" vertical="top" wrapText="1"/>
    </xf>
    <xf numFmtId="0" fontId="32" fillId="16" borderId="16" xfId="0" applyFont="1" applyFill="1" applyBorder="1" applyAlignment="1">
      <alignment horizontal="left" vertical="top" wrapText="1"/>
    </xf>
    <xf numFmtId="2" fontId="32" fillId="15" borderId="1" xfId="0" applyNumberFormat="1" applyFont="1" applyFill="1" applyBorder="1" applyAlignment="1">
      <alignment horizontal="right" vertical="top" wrapText="1"/>
    </xf>
    <xf numFmtId="0" fontId="3" fillId="0" borderId="2" xfId="9" applyFont="1" applyBorder="1"/>
    <xf numFmtId="0" fontId="2" fillId="0" borderId="2" xfId="9" applyFont="1" applyBorder="1"/>
    <xf numFmtId="0" fontId="35" fillId="0" borderId="0" xfId="0" applyFont="1" applyAlignment="1">
      <alignment vertical="center"/>
    </xf>
    <xf numFmtId="0" fontId="35" fillId="0" borderId="0" xfId="0" applyFont="1" applyAlignment="1">
      <alignment horizontal="center" vertical="center"/>
    </xf>
    <xf numFmtId="0" fontId="34" fillId="11" borderId="2" xfId="0" applyFont="1" applyFill="1" applyBorder="1" applyAlignment="1">
      <alignment horizontal="left" vertical="center"/>
    </xf>
    <xf numFmtId="0" fontId="34" fillId="0" borderId="2" xfId="0" applyFont="1" applyBorder="1" applyAlignment="1">
      <alignment horizontal="left" vertical="center"/>
    </xf>
    <xf numFmtId="0" fontId="34" fillId="11" borderId="2" xfId="0" applyFont="1" applyFill="1" applyBorder="1" applyAlignment="1">
      <alignment horizontal="left" vertical="center" wrapText="1"/>
    </xf>
    <xf numFmtId="43" fontId="35" fillId="0" borderId="0" xfId="0" applyNumberFormat="1" applyFont="1" applyAlignment="1">
      <alignment vertical="center"/>
    </xf>
    <xf numFmtId="43" fontId="35" fillId="0" borderId="0" xfId="0" applyNumberFormat="1" applyFont="1" applyAlignment="1">
      <alignment horizontal="center" vertical="center"/>
    </xf>
    <xf numFmtId="0" fontId="38" fillId="0" borderId="0" xfId="11" applyFont="1" applyAlignment="1">
      <alignment horizontal="left" vertical="center"/>
    </xf>
    <xf numFmtId="43" fontId="38" fillId="0" borderId="0" xfId="11" applyNumberFormat="1" applyFont="1" applyAlignment="1">
      <alignment horizontal="left" vertical="center"/>
    </xf>
    <xf numFmtId="0" fontId="38" fillId="0" borderId="0" xfId="11" applyFont="1" applyAlignment="1">
      <alignment horizontal="center" vertical="center"/>
    </xf>
    <xf numFmtId="0" fontId="38" fillId="0" borderId="0" xfId="11" applyFont="1" applyAlignment="1">
      <alignment horizontal="left" vertical="center" wrapText="1"/>
    </xf>
    <xf numFmtId="170" fontId="38" fillId="0" borderId="0" xfId="11" applyNumberFormat="1" applyFont="1" applyAlignment="1">
      <alignment horizontal="left" vertical="center"/>
    </xf>
    <xf numFmtId="0" fontId="34" fillId="11" borderId="2" xfId="0" applyFont="1" applyFill="1" applyBorder="1" applyAlignment="1">
      <alignment horizontal="center" vertical="center" wrapText="1"/>
    </xf>
    <xf numFmtId="43" fontId="34" fillId="11" borderId="2" xfId="0" applyNumberFormat="1" applyFont="1" applyFill="1" applyBorder="1" applyAlignment="1">
      <alignment horizontal="center" vertical="center" wrapText="1"/>
    </xf>
    <xf numFmtId="0" fontId="37" fillId="20" borderId="1" xfId="0" applyFont="1" applyFill="1" applyBorder="1" applyAlignment="1">
      <alignment horizontal="left" vertical="top" wrapText="1"/>
    </xf>
    <xf numFmtId="0" fontId="37" fillId="20" borderId="1" xfId="0" applyFont="1" applyFill="1" applyBorder="1" applyAlignment="1">
      <alignment horizontal="right" vertical="top" wrapText="1"/>
    </xf>
    <xf numFmtId="4" fontId="37" fillId="20" borderId="1" xfId="0" applyNumberFormat="1" applyFont="1" applyFill="1" applyBorder="1" applyAlignment="1">
      <alignment horizontal="right" vertical="top" wrapText="1"/>
    </xf>
    <xf numFmtId="0" fontId="35" fillId="0" borderId="0" xfId="0" applyFont="1"/>
    <xf numFmtId="0" fontId="38" fillId="21" borderId="1" xfId="0" applyFont="1" applyFill="1" applyBorder="1" applyAlignment="1">
      <alignment horizontal="left" vertical="top" wrapText="1"/>
    </xf>
    <xf numFmtId="0" fontId="38" fillId="21" borderId="1" xfId="0" applyFont="1" applyFill="1" applyBorder="1" applyAlignment="1">
      <alignment horizontal="center" vertical="top" wrapText="1"/>
    </xf>
    <xf numFmtId="4" fontId="38" fillId="21" borderId="1" xfId="0" applyNumberFormat="1" applyFont="1" applyFill="1" applyBorder="1" applyAlignment="1">
      <alignment horizontal="right" vertical="top" wrapText="1"/>
    </xf>
    <xf numFmtId="0" fontId="38" fillId="22" borderId="1" xfId="0" applyFont="1" applyFill="1" applyBorder="1" applyAlignment="1">
      <alignment horizontal="left" vertical="top" wrapText="1"/>
    </xf>
    <xf numFmtId="0" fontId="38" fillId="22" borderId="1" xfId="0" applyFont="1" applyFill="1" applyBorder="1" applyAlignment="1">
      <alignment horizontal="center" vertical="top" wrapText="1"/>
    </xf>
    <xf numFmtId="4" fontId="38" fillId="22" borderId="1" xfId="0" applyNumberFormat="1" applyFont="1" applyFill="1" applyBorder="1" applyAlignment="1">
      <alignment horizontal="right" vertical="top" wrapText="1"/>
    </xf>
    <xf numFmtId="0" fontId="37" fillId="20" borderId="1" xfId="0" applyFont="1" applyFill="1" applyBorder="1" applyAlignment="1">
      <alignment horizontal="center" vertical="top" wrapText="1"/>
    </xf>
    <xf numFmtId="0" fontId="37" fillId="20" borderId="1" xfId="0" applyFont="1" applyFill="1" applyBorder="1" applyAlignment="1">
      <alignment horizontal="center" vertical="center" wrapText="1"/>
    </xf>
    <xf numFmtId="0" fontId="37" fillId="20" borderId="1" xfId="0" applyFont="1" applyFill="1" applyBorder="1" applyAlignment="1">
      <alignment horizontal="left" vertical="center" wrapText="1"/>
    </xf>
    <xf numFmtId="0" fontId="38" fillId="21" borderId="1" xfId="0" applyFont="1" applyFill="1" applyBorder="1" applyAlignment="1">
      <alignment horizontal="center" vertical="center" wrapText="1"/>
    </xf>
    <xf numFmtId="0" fontId="38" fillId="21" borderId="1" xfId="0" applyFont="1" applyFill="1" applyBorder="1" applyAlignment="1">
      <alignment horizontal="left" vertical="center" wrapText="1"/>
    </xf>
    <xf numFmtId="0" fontId="38" fillId="22" borderId="1" xfId="0" applyFont="1" applyFill="1" applyBorder="1" applyAlignment="1">
      <alignment horizontal="center" vertical="center" wrapText="1"/>
    </xf>
    <xf numFmtId="0" fontId="38" fillId="22" borderId="1" xfId="0" applyFont="1" applyFill="1" applyBorder="1" applyAlignment="1">
      <alignment horizontal="left" vertical="center" wrapText="1"/>
    </xf>
    <xf numFmtId="0" fontId="34" fillId="19" borderId="1" xfId="0" applyFont="1" applyFill="1" applyBorder="1" applyAlignment="1">
      <alignment horizontal="left" vertical="top" wrapText="1"/>
    </xf>
    <xf numFmtId="0" fontId="34" fillId="19" borderId="1" xfId="0" applyFont="1" applyFill="1" applyBorder="1" applyAlignment="1">
      <alignment horizontal="right" vertical="top" wrapText="1"/>
    </xf>
    <xf numFmtId="0" fontId="34" fillId="19" borderId="1" xfId="0" applyFont="1" applyFill="1" applyBorder="1" applyAlignment="1">
      <alignment horizontal="center" vertical="top" wrapText="1"/>
    </xf>
    <xf numFmtId="171" fontId="38" fillId="21" borderId="1" xfId="0" applyNumberFormat="1" applyFont="1" applyFill="1" applyBorder="1" applyAlignment="1">
      <alignment horizontal="right" vertical="top" wrapText="1"/>
    </xf>
    <xf numFmtId="0" fontId="35" fillId="23" borderId="1" xfId="0" applyFont="1" applyFill="1" applyBorder="1" applyAlignment="1">
      <alignment horizontal="left" vertical="top" wrapText="1"/>
    </xf>
    <xf numFmtId="0" fontId="35" fillId="23" borderId="1" xfId="0" applyFont="1" applyFill="1" applyBorder="1" applyAlignment="1">
      <alignment horizontal="right" vertical="top" wrapText="1"/>
    </xf>
    <xf numFmtId="0" fontId="35" fillId="23" borderId="1" xfId="0" applyFont="1" applyFill="1" applyBorder="1" applyAlignment="1">
      <alignment horizontal="center" vertical="top" wrapText="1"/>
    </xf>
    <xf numFmtId="171" fontId="35" fillId="23" borderId="1" xfId="0" applyNumberFormat="1" applyFont="1" applyFill="1" applyBorder="1" applyAlignment="1">
      <alignment horizontal="right" vertical="top" wrapText="1"/>
    </xf>
    <xf numFmtId="4" fontId="35" fillId="23" borderId="1" xfId="0" applyNumberFormat="1" applyFont="1" applyFill="1" applyBorder="1" applyAlignment="1">
      <alignment horizontal="right" vertical="top" wrapText="1"/>
    </xf>
    <xf numFmtId="0" fontId="35" fillId="24" borderId="1" xfId="0" applyFont="1" applyFill="1" applyBorder="1" applyAlignment="1">
      <alignment horizontal="left" vertical="top" wrapText="1"/>
    </xf>
    <xf numFmtId="0" fontId="35" fillId="24" borderId="1" xfId="0" applyFont="1" applyFill="1" applyBorder="1" applyAlignment="1">
      <alignment horizontal="center" vertical="top" wrapText="1"/>
    </xf>
    <xf numFmtId="171" fontId="35" fillId="24" borderId="1" xfId="0" applyNumberFormat="1" applyFont="1" applyFill="1" applyBorder="1" applyAlignment="1">
      <alignment horizontal="right" vertical="top" wrapText="1"/>
    </xf>
    <xf numFmtId="4" fontId="35" fillId="24" borderId="1" xfId="0" applyNumberFormat="1" applyFont="1" applyFill="1" applyBorder="1" applyAlignment="1">
      <alignment horizontal="right" vertical="top" wrapText="1"/>
    </xf>
    <xf numFmtId="0" fontId="35" fillId="19" borderId="0" xfId="0" applyFont="1" applyFill="1" applyAlignment="1">
      <alignment horizontal="right" vertical="top" wrapText="1"/>
    </xf>
    <xf numFmtId="4" fontId="35" fillId="19" borderId="0" xfId="0" applyNumberFormat="1" applyFont="1" applyFill="1" applyAlignment="1">
      <alignment horizontal="right" vertical="top" wrapText="1"/>
    </xf>
    <xf numFmtId="0" fontId="34" fillId="19" borderId="0" xfId="0" applyFont="1" applyFill="1" applyAlignment="1">
      <alignment horizontal="right" vertical="top" wrapText="1"/>
    </xf>
    <xf numFmtId="171" fontId="34" fillId="19" borderId="0" xfId="0" applyNumberFormat="1" applyFont="1" applyFill="1" applyAlignment="1">
      <alignment horizontal="right" vertical="top" wrapText="1"/>
    </xf>
    <xf numFmtId="4" fontId="34" fillId="19" borderId="0" xfId="0" applyNumberFormat="1" applyFont="1" applyFill="1" applyAlignment="1">
      <alignment horizontal="right" vertical="top" wrapText="1"/>
    </xf>
    <xf numFmtId="171" fontId="38" fillId="22" borderId="1" xfId="0" applyNumberFormat="1" applyFont="1" applyFill="1" applyBorder="1" applyAlignment="1">
      <alignment horizontal="right" vertical="top" wrapText="1"/>
    </xf>
    <xf numFmtId="172" fontId="35" fillId="24" borderId="1" xfId="0" applyNumberFormat="1" applyFont="1" applyFill="1" applyBorder="1" applyAlignment="1">
      <alignment horizontal="right" vertical="top" wrapText="1"/>
    </xf>
    <xf numFmtId="172" fontId="34" fillId="19" borderId="0" xfId="0" applyNumberFormat="1" applyFont="1" applyFill="1" applyAlignment="1">
      <alignment horizontal="right" vertical="top" wrapText="1"/>
    </xf>
    <xf numFmtId="172" fontId="35" fillId="23" borderId="1" xfId="0" applyNumberFormat="1" applyFont="1" applyFill="1" applyBorder="1" applyAlignment="1">
      <alignment horizontal="right" vertical="top" wrapText="1"/>
    </xf>
    <xf numFmtId="0" fontId="35" fillId="19" borderId="0" xfId="0" applyFont="1" applyFill="1" applyAlignment="1">
      <alignment horizontal="center" vertical="top" wrapText="1"/>
    </xf>
    <xf numFmtId="0" fontId="35" fillId="19" borderId="0" xfId="0" applyFont="1" applyFill="1" applyAlignment="1">
      <alignment horizontal="left" vertical="top" wrapText="1"/>
    </xf>
    <xf numFmtId="0" fontId="34" fillId="19" borderId="0" xfId="0" applyFont="1" applyFill="1" applyAlignment="1">
      <alignment horizontal="center" vertical="top" wrapText="1"/>
    </xf>
    <xf numFmtId="0" fontId="38" fillId="25" borderId="21" xfId="0" applyFont="1" applyFill="1" applyBorder="1" applyAlignment="1">
      <alignment horizontal="center" vertical="top" wrapText="1"/>
    </xf>
    <xf numFmtId="0" fontId="38" fillId="25" borderId="21" xfId="0" applyFont="1" applyFill="1" applyBorder="1" applyAlignment="1">
      <alignment horizontal="left" vertical="top" wrapText="1"/>
    </xf>
    <xf numFmtId="0" fontId="35" fillId="3" borderId="0" xfId="0" applyFont="1" applyFill="1"/>
    <xf numFmtId="0" fontId="38" fillId="0" borderId="0" xfId="9" applyFont="1" applyAlignment="1">
      <alignment horizontal="left" vertical="center"/>
    </xf>
    <xf numFmtId="0" fontId="38" fillId="0" borderId="26" xfId="14" applyFont="1" applyBorder="1" applyAlignment="1">
      <alignment horizontal="center" vertical="center" wrapText="1"/>
    </xf>
    <xf numFmtId="0" fontId="35" fillId="0" borderId="26" xfId="14" applyFont="1" applyBorder="1" applyAlignment="1">
      <alignment horizontal="center" vertical="center" wrapText="1"/>
    </xf>
    <xf numFmtId="0" fontId="35" fillId="0" borderId="26" xfId="14" applyFont="1" applyBorder="1" applyAlignment="1">
      <alignment horizontal="left" vertical="center" wrapText="1"/>
    </xf>
    <xf numFmtId="10" fontId="38" fillId="0" borderId="26" xfId="14" applyNumberFormat="1" applyFont="1" applyBorder="1" applyAlignment="1">
      <alignment horizontal="center" vertical="center" shrinkToFit="1"/>
    </xf>
    <xf numFmtId="0" fontId="35" fillId="28" borderId="26" xfId="14" applyFont="1" applyFill="1" applyBorder="1" applyAlignment="1">
      <alignment horizontal="center" vertical="center" wrapText="1"/>
    </xf>
    <xf numFmtId="0" fontId="35" fillId="28" borderId="26" xfId="14" applyFont="1" applyFill="1" applyBorder="1" applyAlignment="1">
      <alignment horizontal="left" vertical="center" wrapText="1"/>
    </xf>
    <xf numFmtId="10" fontId="38" fillId="28" borderId="26" xfId="14" applyNumberFormat="1" applyFont="1" applyFill="1" applyBorder="1" applyAlignment="1">
      <alignment horizontal="center" vertical="center" shrinkToFit="1"/>
    </xf>
    <xf numFmtId="0" fontId="34" fillId="28" borderId="26" xfId="14" applyFont="1" applyFill="1" applyBorder="1" applyAlignment="1">
      <alignment horizontal="center" vertical="center" wrapText="1"/>
    </xf>
    <xf numFmtId="10" fontId="37" fillId="28" borderId="26" xfId="14" applyNumberFormat="1" applyFont="1" applyFill="1" applyBorder="1" applyAlignment="1">
      <alignment horizontal="center" vertical="center" shrinkToFit="1"/>
    </xf>
    <xf numFmtId="0" fontId="34" fillId="0" borderId="26" xfId="14" applyFont="1" applyBorder="1" applyAlignment="1">
      <alignment horizontal="center" vertical="center" wrapText="1"/>
    </xf>
    <xf numFmtId="10" fontId="37" fillId="0" borderId="26" xfId="14" applyNumberFormat="1" applyFont="1" applyBorder="1" applyAlignment="1">
      <alignment horizontal="center" vertical="center" shrinkToFit="1"/>
    </xf>
    <xf numFmtId="10" fontId="42" fillId="27" borderId="26" xfId="14" applyNumberFormat="1" applyFont="1" applyFill="1" applyBorder="1" applyAlignment="1">
      <alignment horizontal="center" vertical="center" shrinkToFit="1"/>
    </xf>
    <xf numFmtId="0" fontId="38" fillId="0" borderId="0" xfId="9" applyFont="1" applyAlignment="1">
      <alignment horizontal="center" vertical="center"/>
    </xf>
    <xf numFmtId="43" fontId="38" fillId="0" borderId="0" xfId="9" applyNumberFormat="1" applyFont="1" applyAlignment="1">
      <alignment horizontal="left" vertical="center"/>
    </xf>
    <xf numFmtId="0" fontId="43" fillId="3" borderId="0" xfId="14" applyFont="1" applyFill="1" applyAlignment="1">
      <alignment horizontal="left" vertical="center"/>
    </xf>
    <xf numFmtId="0" fontId="43" fillId="3" borderId="0" xfId="14" applyFont="1" applyFill="1" applyAlignment="1">
      <alignment horizontal="center" vertical="center"/>
    </xf>
    <xf numFmtId="0" fontId="43" fillId="0" borderId="0" xfId="14" applyFont="1" applyAlignment="1">
      <alignment horizontal="left" vertical="center"/>
    </xf>
    <xf numFmtId="0" fontId="43" fillId="0" borderId="0" xfId="14" applyFont="1" applyAlignment="1">
      <alignment horizontal="center" vertical="center"/>
    </xf>
    <xf numFmtId="0" fontId="44" fillId="0" borderId="36" xfId="0" applyFont="1" applyBorder="1" applyAlignment="1">
      <alignment horizontal="center" vertical="center" wrapText="1"/>
    </xf>
    <xf numFmtId="0" fontId="45" fillId="0" borderId="0" xfId="0" applyFont="1" applyAlignment="1">
      <alignment horizontal="left" vertical="center"/>
    </xf>
    <xf numFmtId="10" fontId="43" fillId="0" borderId="36" xfId="0" applyNumberFormat="1" applyFont="1" applyBorder="1" applyAlignment="1">
      <alignment horizontal="center" vertical="center" shrinkToFit="1"/>
    </xf>
    <xf numFmtId="43" fontId="37" fillId="20" borderId="1" xfId="0" applyNumberFormat="1" applyFont="1" applyFill="1" applyBorder="1" applyAlignment="1">
      <alignment horizontal="center" vertical="center" wrapText="1"/>
    </xf>
    <xf numFmtId="43" fontId="38" fillId="21" borderId="1" xfId="0" applyNumberFormat="1" applyFont="1" applyFill="1" applyBorder="1" applyAlignment="1">
      <alignment horizontal="center" vertical="center" wrapText="1"/>
    </xf>
    <xf numFmtId="43" fontId="38" fillId="22" borderId="1" xfId="0" applyNumberFormat="1" applyFont="1" applyFill="1" applyBorder="1" applyAlignment="1">
      <alignment horizontal="center" vertical="center" wrapText="1"/>
    </xf>
    <xf numFmtId="0" fontId="53" fillId="3" borderId="0" xfId="24" applyFont="1" applyFill="1" applyAlignment="1">
      <alignment horizontal="center" vertical="center"/>
    </xf>
    <xf numFmtId="0" fontId="53" fillId="3" borderId="0" xfId="24" applyFont="1" applyFill="1" applyAlignment="1">
      <alignment horizontal="left" vertical="center"/>
    </xf>
    <xf numFmtId="43" fontId="53" fillId="3" borderId="0" xfId="24" applyNumberFormat="1" applyFont="1" applyFill="1" applyAlignment="1">
      <alignment horizontal="center" vertical="center"/>
    </xf>
    <xf numFmtId="43" fontId="53" fillId="3" borderId="0" xfId="24" applyNumberFormat="1" applyFont="1" applyFill="1" applyAlignment="1">
      <alignment horizontal="center" vertical="center" wrapText="1"/>
    </xf>
    <xf numFmtId="4" fontId="53" fillId="3" borderId="0" xfId="24" applyNumberFormat="1" applyFont="1" applyFill="1" applyAlignment="1">
      <alignment horizontal="center" vertical="center"/>
    </xf>
    <xf numFmtId="0" fontId="53" fillId="0" borderId="0" xfId="24" applyFont="1" applyAlignment="1">
      <alignment horizontal="left" vertical="center"/>
    </xf>
    <xf numFmtId="0" fontId="54" fillId="3" borderId="0" xfId="24" applyFont="1" applyFill="1" applyAlignment="1">
      <alignment vertical="center" wrapText="1"/>
    </xf>
    <xf numFmtId="0" fontId="55" fillId="3" borderId="0" xfId="24" applyFont="1" applyFill="1" applyAlignment="1">
      <alignment vertical="center" wrapText="1"/>
    </xf>
    <xf numFmtId="0" fontId="54" fillId="0" borderId="40" xfId="25" applyFont="1" applyBorder="1" applyAlignment="1">
      <alignment horizontal="left" vertical="center" wrapText="1"/>
    </xf>
    <xf numFmtId="0" fontId="54" fillId="0" borderId="39" xfId="25" applyFont="1" applyBorder="1" applyAlignment="1">
      <alignment horizontal="left" vertical="center" wrapText="1"/>
    </xf>
    <xf numFmtId="0" fontId="54" fillId="0" borderId="0" xfId="25" applyFont="1" applyAlignment="1">
      <alignment horizontal="left" vertical="center" wrapText="1"/>
    </xf>
    <xf numFmtId="0" fontId="53" fillId="0" borderId="0" xfId="24" applyFont="1" applyAlignment="1">
      <alignment horizontal="center" vertical="center"/>
    </xf>
    <xf numFmtId="43" fontId="53" fillId="0" borderId="0" xfId="24" applyNumberFormat="1" applyFont="1" applyAlignment="1">
      <alignment horizontal="center" vertical="center"/>
    </xf>
    <xf numFmtId="43" fontId="53" fillId="0" borderId="0" xfId="24" applyNumberFormat="1" applyFont="1" applyAlignment="1">
      <alignment horizontal="center" vertical="center" wrapText="1"/>
    </xf>
    <xf numFmtId="4" fontId="53" fillId="0" borderId="0" xfId="24" applyNumberFormat="1" applyFont="1" applyAlignment="1">
      <alignment horizontal="center" vertical="center"/>
    </xf>
    <xf numFmtId="0" fontId="55" fillId="0" borderId="0" xfId="24" applyFont="1" applyAlignment="1">
      <alignment horizontal="left"/>
    </xf>
    <xf numFmtId="0" fontId="54" fillId="0" borderId="0" xfId="24" applyFont="1" applyAlignment="1">
      <alignment horizontal="center" vertical="center" wrapText="1"/>
    </xf>
    <xf numFmtId="43" fontId="54" fillId="0" borderId="0" xfId="24" applyNumberFormat="1" applyFont="1" applyAlignment="1">
      <alignment horizontal="center" vertical="center" wrapText="1"/>
    </xf>
    <xf numFmtId="43" fontId="54" fillId="0" borderId="0" xfId="24" applyNumberFormat="1" applyFont="1" applyAlignment="1">
      <alignment horizontal="right" vertical="center" wrapText="1"/>
    </xf>
    <xf numFmtId="4" fontId="55" fillId="29" borderId="44" xfId="24" applyNumberFormat="1" applyFont="1" applyFill="1" applyBorder="1" applyAlignment="1">
      <alignment horizontal="center" textRotation="90" wrapText="1"/>
    </xf>
    <xf numFmtId="4" fontId="53" fillId="29" borderId="44" xfId="24" applyNumberFormat="1" applyFont="1" applyFill="1" applyBorder="1" applyAlignment="1">
      <alignment horizontal="center" textRotation="90" wrapText="1"/>
    </xf>
    <xf numFmtId="0" fontId="54" fillId="0" borderId="45" xfId="24" applyFont="1" applyBorder="1" applyAlignment="1">
      <alignment horizontal="center" vertical="center" wrapText="1"/>
    </xf>
    <xf numFmtId="43" fontId="54" fillId="0" borderId="45" xfId="24" applyNumberFormat="1" applyFont="1" applyBorder="1" applyAlignment="1">
      <alignment horizontal="center" vertical="center" wrapText="1"/>
    </xf>
    <xf numFmtId="1" fontId="56" fillId="0" borderId="45" xfId="24" applyNumberFormat="1" applyFont="1" applyBorder="1" applyAlignment="1">
      <alignment horizontal="center" vertical="center" wrapText="1" shrinkToFit="1"/>
    </xf>
    <xf numFmtId="3" fontId="56" fillId="0" borderId="46" xfId="24" applyNumberFormat="1" applyFont="1" applyBorder="1" applyAlignment="1">
      <alignment horizontal="center" vertical="center" shrinkToFit="1"/>
    </xf>
    <xf numFmtId="43" fontId="53" fillId="0" borderId="0" xfId="24" applyNumberFormat="1" applyFont="1" applyAlignment="1">
      <alignment horizontal="left" vertical="center"/>
    </xf>
    <xf numFmtId="0" fontId="53" fillId="0" borderId="0" xfId="24" applyFont="1" applyAlignment="1">
      <alignment horizontal="left" vertical="center" wrapText="1"/>
    </xf>
    <xf numFmtId="174" fontId="56" fillId="9" borderId="2" xfId="24" applyNumberFormat="1" applyFont="1" applyFill="1" applyBorder="1" applyAlignment="1">
      <alignment horizontal="center" vertical="center" shrinkToFit="1"/>
    </xf>
    <xf numFmtId="0" fontId="54" fillId="9" borderId="2" xfId="24" applyFont="1" applyFill="1" applyBorder="1" applyAlignment="1">
      <alignment horizontal="center" vertical="center" wrapText="1"/>
    </xf>
    <xf numFmtId="0" fontId="53" fillId="9" borderId="2" xfId="24" applyFont="1" applyFill="1" applyBorder="1" applyAlignment="1">
      <alignment vertical="center" wrapText="1"/>
    </xf>
    <xf numFmtId="0" fontId="54" fillId="9" borderId="2" xfId="24" applyFont="1" applyFill="1" applyBorder="1" applyAlignment="1">
      <alignment vertical="center" wrapText="1"/>
    </xf>
    <xf numFmtId="43" fontId="54" fillId="9" borderId="2" xfId="24" applyNumberFormat="1" applyFont="1" applyFill="1" applyBorder="1" applyAlignment="1">
      <alignment horizontal="center" vertical="center" wrapText="1"/>
    </xf>
    <xf numFmtId="43" fontId="56" fillId="9" borderId="37" xfId="24" applyNumberFormat="1" applyFont="1" applyFill="1" applyBorder="1" applyAlignment="1">
      <alignment vertical="center" wrapText="1" shrinkToFit="1"/>
    </xf>
    <xf numFmtId="0" fontId="53" fillId="31" borderId="36" xfId="24" applyFont="1" applyFill="1" applyBorder="1" applyAlignment="1">
      <alignment horizontal="center" vertical="center" wrapText="1"/>
    </xf>
    <xf numFmtId="0" fontId="55" fillId="0" borderId="2" xfId="24" applyFont="1" applyBorder="1" applyAlignment="1">
      <alignment horizontal="center" vertical="center" wrapText="1"/>
    </xf>
    <xf numFmtId="0" fontId="55" fillId="32" borderId="2" xfId="24" applyFont="1" applyFill="1" applyBorder="1" applyAlignment="1">
      <alignment horizontal="center" vertical="center" wrapText="1"/>
    </xf>
    <xf numFmtId="0" fontId="55" fillId="32" borderId="2" xfId="24" applyFont="1" applyFill="1" applyBorder="1" applyAlignment="1">
      <alignment horizontal="left" vertical="center" wrapText="1"/>
    </xf>
    <xf numFmtId="43" fontId="53" fillId="0" borderId="2" xfId="24" applyNumberFormat="1" applyFont="1" applyBorder="1" applyAlignment="1">
      <alignment horizontal="center" vertical="center" shrinkToFit="1"/>
    </xf>
    <xf numFmtId="43" fontId="53" fillId="0" borderId="2" xfId="24" applyNumberFormat="1" applyFont="1" applyBorder="1" applyAlignment="1">
      <alignment horizontal="center" vertical="center" wrapText="1"/>
    </xf>
    <xf numFmtId="43" fontId="53" fillId="32" borderId="2" xfId="24" applyNumberFormat="1" applyFont="1" applyFill="1" applyBorder="1" applyAlignment="1">
      <alignment horizontal="center" vertical="center" shrinkToFit="1"/>
    </xf>
    <xf numFmtId="43" fontId="53" fillId="32" borderId="2" xfId="24" applyNumberFormat="1" applyFont="1" applyFill="1" applyBorder="1" applyAlignment="1">
      <alignment horizontal="center" vertical="center" wrapText="1" shrinkToFit="1"/>
    </xf>
    <xf numFmtId="0" fontId="53" fillId="32" borderId="2" xfId="24" applyFont="1" applyFill="1" applyBorder="1" applyAlignment="1">
      <alignment horizontal="left" vertical="center" wrapText="1"/>
    </xf>
    <xf numFmtId="0" fontId="55" fillId="32" borderId="2" xfId="24" applyFont="1" applyFill="1" applyBorder="1" applyAlignment="1">
      <alignment vertical="center" wrapText="1"/>
    </xf>
    <xf numFmtId="0" fontId="55" fillId="29" borderId="42" xfId="25" applyFont="1" applyFill="1" applyBorder="1" applyAlignment="1">
      <alignment horizontal="left" vertical="center" wrapText="1"/>
    </xf>
    <xf numFmtId="0" fontId="55" fillId="29" borderId="43" xfId="25" applyFont="1" applyFill="1" applyBorder="1" applyAlignment="1">
      <alignment horizontal="left" vertical="center" wrapText="1"/>
    </xf>
    <xf numFmtId="0" fontId="53" fillId="0" borderId="8" xfId="24" applyFont="1" applyBorder="1" applyAlignment="1">
      <alignment horizontal="left" vertical="center"/>
    </xf>
    <xf numFmtId="0" fontId="55" fillId="29" borderId="8" xfId="25" applyFont="1" applyFill="1" applyBorder="1" applyAlignment="1">
      <alignment horizontal="left" vertical="center" wrapText="1"/>
    </xf>
    <xf numFmtId="4" fontId="54" fillId="0" borderId="0" xfId="24" applyNumberFormat="1" applyFont="1" applyAlignment="1">
      <alignment horizontal="center" vertical="center" wrapText="1"/>
    </xf>
    <xf numFmtId="4" fontId="58" fillId="10" borderId="45" xfId="24" applyNumberFormat="1" applyFont="1" applyFill="1" applyBorder="1" applyAlignment="1">
      <alignment horizontal="center" textRotation="90" wrapText="1"/>
    </xf>
    <xf numFmtId="0" fontId="54" fillId="0" borderId="0" xfId="24" applyFont="1" applyAlignment="1">
      <alignment horizontal="left" vertical="center"/>
    </xf>
    <xf numFmtId="4" fontId="57" fillId="10" borderId="45" xfId="24" applyNumberFormat="1" applyFont="1" applyFill="1" applyBorder="1" applyAlignment="1">
      <alignment horizontal="center" wrapText="1"/>
    </xf>
    <xf numFmtId="0" fontId="57" fillId="10" borderId="45" xfId="24" applyFont="1" applyFill="1" applyBorder="1" applyAlignment="1">
      <alignment horizontal="center" vertical="center" wrapText="1"/>
    </xf>
    <xf numFmtId="4" fontId="57" fillId="10" borderId="45" xfId="24" applyNumberFormat="1" applyFont="1" applyFill="1" applyBorder="1" applyAlignment="1">
      <alignment horizontal="center" vertical="center" wrapText="1"/>
    </xf>
    <xf numFmtId="43" fontId="54" fillId="0" borderId="2" xfId="24" applyNumberFormat="1" applyFont="1" applyBorder="1" applyAlignment="1">
      <alignment horizontal="center" vertical="center" wrapText="1"/>
    </xf>
    <xf numFmtId="1" fontId="56" fillId="0" borderId="2" xfId="24" applyNumberFormat="1" applyFont="1" applyBorder="1" applyAlignment="1">
      <alignment horizontal="center" vertical="center" wrapText="1" shrinkToFit="1"/>
    </xf>
    <xf numFmtId="3" fontId="57" fillId="10" borderId="45" xfId="24" applyNumberFormat="1" applyFont="1" applyFill="1" applyBorder="1" applyAlignment="1">
      <alignment horizontal="center" vertical="center" wrapText="1"/>
    </xf>
    <xf numFmtId="1" fontId="56" fillId="0" borderId="46" xfId="24" applyNumberFormat="1" applyFont="1" applyBorder="1" applyAlignment="1">
      <alignment horizontal="center" vertical="center" shrinkToFit="1"/>
    </xf>
    <xf numFmtId="0" fontId="56" fillId="18" borderId="2" xfId="24" applyFont="1" applyFill="1" applyBorder="1" applyAlignment="1">
      <alignment horizontal="center" vertical="center" shrinkToFit="1"/>
    </xf>
    <xf numFmtId="0" fontId="54" fillId="18" borderId="2" xfId="24" applyFont="1" applyFill="1" applyBorder="1" applyAlignment="1">
      <alignment horizontal="center" vertical="center" wrapText="1"/>
    </xf>
    <xf numFmtId="0" fontId="53" fillId="18" borderId="2" xfId="24" applyFont="1" applyFill="1" applyBorder="1" applyAlignment="1">
      <alignment vertical="center" wrapText="1"/>
    </xf>
    <xf numFmtId="0" fontId="54" fillId="18" borderId="2" xfId="24" applyFont="1" applyFill="1" applyBorder="1" applyAlignment="1">
      <alignment vertical="center" wrapText="1"/>
    </xf>
    <xf numFmtId="0" fontId="54" fillId="9" borderId="30" xfId="24" applyFont="1" applyFill="1" applyBorder="1" applyAlignment="1">
      <alignment vertical="center" wrapText="1"/>
    </xf>
    <xf numFmtId="43" fontId="54" fillId="9" borderId="47" xfId="24" applyNumberFormat="1" applyFont="1" applyFill="1" applyBorder="1" applyAlignment="1">
      <alignment horizontal="center" vertical="center" wrapText="1"/>
    </xf>
    <xf numFmtId="4" fontId="56" fillId="18" borderId="37" xfId="24" applyNumberFormat="1" applyFont="1" applyFill="1" applyBorder="1" applyAlignment="1">
      <alignment horizontal="center" vertical="center" wrapText="1" shrinkToFit="1"/>
    </xf>
    <xf numFmtId="43" fontId="53" fillId="3" borderId="2" xfId="24" applyNumberFormat="1" applyFont="1" applyFill="1" applyBorder="1" applyAlignment="1">
      <alignment horizontal="center" vertical="center" wrapText="1" shrinkToFit="1"/>
    </xf>
    <xf numFmtId="43" fontId="53" fillId="3" borderId="13" xfId="24" applyNumberFormat="1" applyFont="1" applyFill="1" applyBorder="1" applyAlignment="1">
      <alignment horizontal="center" vertical="center" wrapText="1"/>
    </xf>
    <xf numFmtId="43" fontId="54" fillId="3" borderId="0" xfId="24" applyNumberFormat="1" applyFont="1" applyFill="1" applyAlignment="1">
      <alignment horizontal="center" vertical="center" wrapText="1"/>
    </xf>
    <xf numFmtId="4" fontId="53" fillId="3" borderId="2" xfId="24" applyNumberFormat="1" applyFont="1" applyFill="1" applyBorder="1" applyAlignment="1">
      <alignment horizontal="center" vertical="center" wrapText="1" shrinkToFit="1"/>
    </xf>
    <xf numFmtId="43" fontId="53" fillId="0" borderId="0" xfId="25" applyNumberFormat="1" applyFont="1" applyAlignment="1">
      <alignment horizontal="left" vertical="center"/>
    </xf>
    <xf numFmtId="4" fontId="53" fillId="0" borderId="0" xfId="24" applyNumberFormat="1" applyFont="1" applyAlignment="1">
      <alignment horizontal="left" vertical="center"/>
    </xf>
    <xf numFmtId="0" fontId="52" fillId="3" borderId="0" xfId="24" applyFont="1" applyFill="1" applyAlignment="1">
      <alignment horizontal="center" vertical="center"/>
    </xf>
    <xf numFmtId="0" fontId="52" fillId="0" borderId="0" xfId="24" applyFont="1" applyAlignment="1">
      <alignment horizontal="left" vertical="center"/>
    </xf>
    <xf numFmtId="0" fontId="52" fillId="3" borderId="0" xfId="24" applyFont="1" applyFill="1" applyAlignment="1">
      <alignment horizontal="left" vertical="center"/>
    </xf>
    <xf numFmtId="0" fontId="52" fillId="3" borderId="0" xfId="24" applyFont="1" applyFill="1" applyAlignment="1">
      <alignment vertical="center" wrapText="1"/>
    </xf>
    <xf numFmtId="0" fontId="59" fillId="3" borderId="0" xfId="24" applyFont="1" applyFill="1" applyAlignment="1">
      <alignment horizontal="left"/>
    </xf>
    <xf numFmtId="0" fontId="52" fillId="3" borderId="7" xfId="24" applyFont="1" applyFill="1" applyBorder="1" applyAlignment="1">
      <alignment vertical="center" wrapText="1"/>
    </xf>
    <xf numFmtId="0" fontId="51" fillId="3" borderId="0" xfId="24" applyFont="1" applyFill="1" applyAlignment="1">
      <alignment horizontal="left" vertical="center"/>
    </xf>
    <xf numFmtId="0" fontId="51" fillId="33" borderId="44" xfId="24" applyFont="1" applyFill="1" applyBorder="1" applyAlignment="1">
      <alignment horizontal="left" textRotation="90"/>
    </xf>
    <xf numFmtId="0" fontId="52" fillId="33" borderId="44" xfId="24" applyFont="1" applyFill="1" applyBorder="1" applyAlignment="1">
      <alignment horizontal="center" vertical="center" wrapText="1"/>
    </xf>
    <xf numFmtId="1" fontId="63" fillId="33" borderId="44" xfId="24" applyNumberFormat="1" applyFont="1" applyFill="1" applyBorder="1" applyAlignment="1">
      <alignment horizontal="center" vertical="center" shrinkToFit="1"/>
    </xf>
    <xf numFmtId="1" fontId="52" fillId="29" borderId="48" xfId="24" applyNumberFormat="1" applyFont="1" applyFill="1" applyBorder="1" applyAlignment="1">
      <alignment horizontal="center" vertical="top" shrinkToFit="1"/>
    </xf>
    <xf numFmtId="0" fontId="52" fillId="34" borderId="48" xfId="24" applyFont="1" applyFill="1" applyBorder="1" applyAlignment="1">
      <alignment horizontal="center" wrapText="1"/>
    </xf>
    <xf numFmtId="0" fontId="52" fillId="34" borderId="48" xfId="24" applyFont="1" applyFill="1" applyBorder="1" applyAlignment="1">
      <alignment horizontal="center" vertical="center" wrapText="1"/>
    </xf>
    <xf numFmtId="0" fontId="52" fillId="0" borderId="0" xfId="24" applyFont="1" applyAlignment="1">
      <alignment horizontal="center" vertical="center"/>
    </xf>
    <xf numFmtId="0" fontId="52" fillId="3" borderId="38" xfId="24" applyFont="1" applyFill="1" applyBorder="1" applyAlignment="1">
      <alignment horizontal="left" vertical="center"/>
    </xf>
    <xf numFmtId="0" fontId="65" fillId="3" borderId="0" xfId="24" applyFont="1" applyFill="1" applyAlignment="1">
      <alignment vertical="center"/>
    </xf>
    <xf numFmtId="0" fontId="60" fillId="3" borderId="0" xfId="24" applyFont="1" applyFill="1" applyAlignment="1">
      <alignment horizontal="right" vertical="center"/>
    </xf>
    <xf numFmtId="176" fontId="60" fillId="3" borderId="0" xfId="24" applyNumberFormat="1" applyFont="1" applyFill="1" applyAlignment="1">
      <alignment horizontal="right" vertical="center"/>
    </xf>
    <xf numFmtId="0" fontId="66" fillId="3" borderId="0" xfId="24" applyFont="1" applyFill="1" applyAlignment="1">
      <alignment vertical="center"/>
    </xf>
    <xf numFmtId="1" fontId="52" fillId="18" borderId="60" xfId="24" applyNumberFormat="1" applyFont="1" applyFill="1" applyBorder="1" applyAlignment="1">
      <alignment horizontal="center" vertical="top" shrinkToFit="1"/>
    </xf>
    <xf numFmtId="0" fontId="55" fillId="29" borderId="43" xfId="25" applyFont="1" applyFill="1" applyBorder="1" applyAlignment="1">
      <alignment horizontal="left" vertical="top" wrapText="1"/>
    </xf>
    <xf numFmtId="1" fontId="51" fillId="37" borderId="60" xfId="24" applyNumberFormat="1" applyFont="1" applyFill="1" applyBorder="1" applyAlignment="1">
      <alignment horizontal="center" vertical="top" shrinkToFit="1"/>
    </xf>
    <xf numFmtId="43" fontId="56" fillId="18" borderId="2" xfId="24" applyNumberFormat="1" applyFont="1" applyFill="1" applyBorder="1" applyAlignment="1">
      <alignment horizontal="center" vertical="center" wrapText="1" shrinkToFit="1"/>
    </xf>
    <xf numFmtId="0" fontId="55" fillId="3" borderId="2" xfId="24" applyFont="1" applyFill="1" applyBorder="1" applyAlignment="1">
      <alignment horizontal="center" vertical="center" wrapText="1"/>
    </xf>
    <xf numFmtId="0" fontId="55" fillId="3" borderId="2" xfId="24" applyFont="1" applyFill="1" applyBorder="1" applyAlignment="1">
      <alignment horizontal="left" vertical="center" wrapText="1"/>
    </xf>
    <xf numFmtId="0" fontId="53" fillId="3" borderId="2" xfId="24" applyFont="1" applyFill="1" applyBorder="1" applyAlignment="1">
      <alignment horizontal="left" vertical="center" wrapText="1"/>
    </xf>
    <xf numFmtId="0" fontId="14" fillId="4" borderId="11" xfId="9" applyFont="1" applyFill="1" applyBorder="1" applyAlignment="1">
      <alignment horizontal="center"/>
    </xf>
    <xf numFmtId="0" fontId="14" fillId="4" borderId="4" xfId="9" applyFont="1" applyFill="1" applyBorder="1" applyAlignment="1">
      <alignment horizontal="center"/>
    </xf>
    <xf numFmtId="0" fontId="14" fillId="4" borderId="11" xfId="9" applyFont="1" applyFill="1" applyBorder="1" applyAlignment="1">
      <alignment horizontal="center" wrapText="1"/>
    </xf>
    <xf numFmtId="0" fontId="14" fillId="4" borderId="4" xfId="9" applyFont="1" applyFill="1" applyBorder="1" applyAlignment="1">
      <alignment horizontal="center" wrapText="1"/>
    </xf>
    <xf numFmtId="0" fontId="26" fillId="0" borderId="11" xfId="0" applyFont="1" applyBorder="1" applyAlignment="1">
      <alignment horizontal="left" vertical="center"/>
    </xf>
    <xf numFmtId="0" fontId="26" fillId="0" borderId="3" xfId="0" applyFont="1" applyBorder="1" applyAlignment="1">
      <alignment horizontal="left" vertical="center"/>
    </xf>
    <xf numFmtId="0" fontId="26" fillId="0" borderId="4" xfId="0" applyFont="1" applyBorder="1" applyAlignment="1">
      <alignment horizontal="left" vertical="center"/>
    </xf>
    <xf numFmtId="0" fontId="27" fillId="13" borderId="11" xfId="0" applyFont="1" applyFill="1" applyBorder="1" applyAlignment="1">
      <alignment horizontal="center" vertical="center" wrapText="1"/>
    </xf>
    <xf numFmtId="0" fontId="27" fillId="13" borderId="3" xfId="0" applyFont="1" applyFill="1" applyBorder="1" applyAlignment="1">
      <alignment horizontal="center" vertical="center" wrapText="1"/>
    </xf>
    <xf numFmtId="0" fontId="27" fillId="13" borderId="4" xfId="0" applyFont="1" applyFill="1" applyBorder="1" applyAlignment="1">
      <alignment horizontal="center" vertical="center" wrapText="1"/>
    </xf>
    <xf numFmtId="0" fontId="9" fillId="12" borderId="12" xfId="9" applyFont="1" applyFill="1" applyBorder="1" applyAlignment="1">
      <alignment horizontal="left" vertical="center"/>
    </xf>
    <xf numFmtId="0" fontId="9" fillId="12" borderId="17" xfId="9" applyFont="1" applyFill="1" applyBorder="1" applyAlignment="1">
      <alignment horizontal="left" vertical="center"/>
    </xf>
    <xf numFmtId="0" fontId="9" fillId="12" borderId="13" xfId="9" applyFont="1" applyFill="1" applyBorder="1" applyAlignment="1">
      <alignment horizontal="left" vertical="center"/>
    </xf>
    <xf numFmtId="0" fontId="9" fillId="0" borderId="12" xfId="9" applyFont="1" applyBorder="1" applyAlignment="1">
      <alignment horizontal="left" vertical="center" wrapText="1"/>
    </xf>
    <xf numFmtId="0" fontId="9" fillId="0" borderId="17" xfId="9" applyFont="1" applyBorder="1" applyAlignment="1">
      <alignment horizontal="left" vertical="center" wrapText="1"/>
    </xf>
    <xf numFmtId="0" fontId="9" fillId="0" borderId="13" xfId="9" applyFont="1" applyBorder="1" applyAlignment="1">
      <alignment horizontal="left" vertical="center" wrapText="1"/>
    </xf>
    <xf numFmtId="44" fontId="26" fillId="11" borderId="11" xfId="1" applyFont="1" applyFill="1" applyBorder="1" applyAlignment="1">
      <alignment horizontal="left" vertical="center" wrapText="1"/>
    </xf>
    <xf numFmtId="44" fontId="26" fillId="11" borderId="3" xfId="1" applyFont="1" applyFill="1" applyBorder="1" applyAlignment="1">
      <alignment horizontal="left" vertical="center" wrapText="1"/>
    </xf>
    <xf numFmtId="44" fontId="26" fillId="11" borderId="4" xfId="1" applyFont="1" applyFill="1" applyBorder="1" applyAlignment="1">
      <alignment horizontal="left" vertical="center" wrapText="1"/>
    </xf>
    <xf numFmtId="0" fontId="25" fillId="11" borderId="2" xfId="0" applyFont="1" applyFill="1" applyBorder="1" applyAlignment="1">
      <alignment horizontal="center" vertical="center"/>
    </xf>
    <xf numFmtId="0" fontId="25" fillId="11" borderId="11" xfId="0" applyFont="1" applyFill="1" applyBorder="1" applyAlignment="1">
      <alignment horizontal="center" vertical="center"/>
    </xf>
    <xf numFmtId="0" fontId="25" fillId="11" borderId="3" xfId="0" applyFont="1" applyFill="1" applyBorder="1" applyAlignment="1">
      <alignment horizontal="center" vertical="center"/>
    </xf>
    <xf numFmtId="0" fontId="25" fillId="11" borderId="4" xfId="0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44" fontId="28" fillId="0" borderId="2" xfId="1" applyFont="1" applyFill="1" applyBorder="1" applyAlignment="1">
      <alignment horizontal="center" vertical="center"/>
    </xf>
    <xf numFmtId="44" fontId="28" fillId="0" borderId="10" xfId="1" applyFont="1" applyFill="1" applyBorder="1" applyAlignment="1">
      <alignment horizontal="center" vertical="center"/>
    </xf>
    <xf numFmtId="44" fontId="28" fillId="0" borderId="5" xfId="1" applyFont="1" applyFill="1" applyBorder="1" applyAlignment="1">
      <alignment horizontal="center" vertical="center"/>
    </xf>
    <xf numFmtId="44" fontId="28" fillId="0" borderId="6" xfId="1" applyFont="1" applyFill="1" applyBorder="1" applyAlignment="1">
      <alignment horizontal="center" vertical="center"/>
    </xf>
    <xf numFmtId="44" fontId="26" fillId="11" borderId="11" xfId="1" applyFont="1" applyFill="1" applyBorder="1" applyAlignment="1">
      <alignment horizontal="left" vertical="center"/>
    </xf>
    <xf numFmtId="44" fontId="26" fillId="11" borderId="3" xfId="1" applyFont="1" applyFill="1" applyBorder="1" applyAlignment="1">
      <alignment horizontal="left" vertical="center"/>
    </xf>
    <xf numFmtId="44" fontId="26" fillId="11" borderId="4" xfId="1" applyFont="1" applyFill="1" applyBorder="1" applyAlignment="1">
      <alignment horizontal="left" vertical="center"/>
    </xf>
    <xf numFmtId="0" fontId="28" fillId="11" borderId="11" xfId="0" applyFont="1" applyFill="1" applyBorder="1" applyAlignment="1">
      <alignment horizontal="center" vertical="center" wrapText="1"/>
    </xf>
    <xf numFmtId="0" fontId="28" fillId="11" borderId="3" xfId="0" applyFont="1" applyFill="1" applyBorder="1" applyAlignment="1">
      <alignment horizontal="center" vertical="center" wrapText="1"/>
    </xf>
    <xf numFmtId="0" fontId="28" fillId="11" borderId="4" xfId="0" applyFont="1" applyFill="1" applyBorder="1" applyAlignment="1">
      <alignment horizontal="center" vertical="center" wrapText="1"/>
    </xf>
    <xf numFmtId="0" fontId="29" fillId="11" borderId="11" xfId="0" applyFont="1" applyFill="1" applyBorder="1" applyAlignment="1">
      <alignment horizontal="center" vertical="center" wrapText="1"/>
    </xf>
    <xf numFmtId="0" fontId="29" fillId="11" borderId="3" xfId="0" applyFont="1" applyFill="1" applyBorder="1" applyAlignment="1">
      <alignment horizontal="center" vertical="center" wrapText="1"/>
    </xf>
    <xf numFmtId="0" fontId="29" fillId="11" borderId="4" xfId="0" applyFont="1" applyFill="1" applyBorder="1" applyAlignment="1">
      <alignment horizontal="center" vertical="center" wrapText="1"/>
    </xf>
    <xf numFmtId="0" fontId="0" fillId="0" borderId="0" xfId="0"/>
    <xf numFmtId="0" fontId="23" fillId="9" borderId="11" xfId="0" applyFont="1" applyFill="1" applyBorder="1" applyAlignment="1">
      <alignment horizontal="center" wrapText="1"/>
    </xf>
    <xf numFmtId="0" fontId="24" fillId="9" borderId="3" xfId="0" applyFont="1" applyFill="1" applyBorder="1"/>
    <xf numFmtId="0" fontId="24" fillId="9" borderId="4" xfId="0" applyFont="1" applyFill="1" applyBorder="1"/>
    <xf numFmtId="0" fontId="7" fillId="2" borderId="10" xfId="0" applyFont="1" applyFill="1" applyBorder="1" applyAlignment="1">
      <alignment horizontal="center" wrapText="1"/>
    </xf>
    <xf numFmtId="0" fontId="7" fillId="2" borderId="5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14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9" xfId="0" applyFont="1" applyFill="1" applyBorder="1" applyAlignment="1">
      <alignment horizontal="center" wrapText="1"/>
    </xf>
    <xf numFmtId="0" fontId="25" fillId="0" borderId="12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44" fontId="28" fillId="0" borderId="2" xfId="1" applyFont="1" applyFill="1" applyBorder="1" applyAlignment="1">
      <alignment horizontal="left" vertical="center"/>
    </xf>
    <xf numFmtId="0" fontId="11" fillId="14" borderId="2" xfId="2" applyFont="1" applyFill="1" applyBorder="1" applyAlignment="1">
      <alignment horizontal="center" vertical="center"/>
    </xf>
    <xf numFmtId="0" fontId="12" fillId="11" borderId="2" xfId="2" applyFont="1" applyFill="1" applyBorder="1" applyAlignment="1">
      <alignment horizontal="center" vertical="center" wrapText="1"/>
    </xf>
    <xf numFmtId="0" fontId="14" fillId="11" borderId="2" xfId="2" applyFont="1" applyFill="1" applyBorder="1" applyAlignment="1">
      <alignment horizontal="right" vertical="center" wrapText="1"/>
    </xf>
    <xf numFmtId="0" fontId="37" fillId="10" borderId="11" xfId="0" applyFont="1" applyFill="1" applyBorder="1" applyAlignment="1">
      <alignment horizontal="center" vertical="center" wrapText="1"/>
    </xf>
    <xf numFmtId="0" fontId="37" fillId="10" borderId="3" xfId="0" applyFont="1" applyFill="1" applyBorder="1" applyAlignment="1">
      <alignment horizontal="center" vertical="center" wrapText="1"/>
    </xf>
    <xf numFmtId="0" fontId="37" fillId="10" borderId="4" xfId="0" applyFont="1" applyFill="1" applyBorder="1" applyAlignment="1">
      <alignment horizontal="center" vertical="center" wrapText="1"/>
    </xf>
    <xf numFmtId="0" fontId="34" fillId="17" borderId="11" xfId="0" applyFont="1" applyFill="1" applyBorder="1" applyAlignment="1">
      <alignment horizontal="center" vertical="center" wrapText="1"/>
    </xf>
    <xf numFmtId="0" fontId="34" fillId="17" borderId="3" xfId="0" applyFont="1" applyFill="1" applyBorder="1" applyAlignment="1">
      <alignment horizontal="center" vertical="center" wrapText="1"/>
    </xf>
    <xf numFmtId="0" fontId="34" fillId="17" borderId="4" xfId="0" applyFont="1" applyFill="1" applyBorder="1" applyAlignment="1">
      <alignment horizontal="center" vertical="center" wrapText="1"/>
    </xf>
    <xf numFmtId="43" fontId="34" fillId="17" borderId="11" xfId="0" applyNumberFormat="1" applyFont="1" applyFill="1" applyBorder="1" applyAlignment="1">
      <alignment horizontal="center" vertical="center" wrapText="1"/>
    </xf>
    <xf numFmtId="43" fontId="34" fillId="17" borderId="4" xfId="0" applyNumberFormat="1" applyFont="1" applyFill="1" applyBorder="1" applyAlignment="1">
      <alignment horizontal="center" vertical="center" wrapText="1"/>
    </xf>
    <xf numFmtId="43" fontId="34" fillId="11" borderId="11" xfId="0" applyNumberFormat="1" applyFont="1" applyFill="1" applyBorder="1" applyAlignment="1">
      <alignment horizontal="center" vertical="center" wrapText="1"/>
    </xf>
    <xf numFmtId="43" fontId="34" fillId="11" borderId="4" xfId="0" applyNumberFormat="1" applyFont="1" applyFill="1" applyBorder="1" applyAlignment="1">
      <alignment horizontal="center" vertical="center" wrapText="1"/>
    </xf>
    <xf numFmtId="0" fontId="34" fillId="11" borderId="10" xfId="0" applyFont="1" applyFill="1" applyBorder="1" applyAlignment="1">
      <alignment horizontal="center" vertical="center" wrapText="1"/>
    </xf>
    <xf numFmtId="0" fontId="34" fillId="11" borderId="5" xfId="0" applyFont="1" applyFill="1" applyBorder="1" applyAlignment="1">
      <alignment horizontal="center" vertical="center" wrapText="1"/>
    </xf>
    <xf numFmtId="0" fontId="34" fillId="11" borderId="6" xfId="0" applyFont="1" applyFill="1" applyBorder="1" applyAlignment="1">
      <alignment horizontal="center" vertical="center" wrapText="1"/>
    </xf>
    <xf numFmtId="0" fontId="34" fillId="11" borderId="41" xfId="0" applyFont="1" applyFill="1" applyBorder="1" applyAlignment="1">
      <alignment horizontal="center" vertical="center" wrapText="1"/>
    </xf>
    <xf numFmtId="0" fontId="34" fillId="11" borderId="0" xfId="0" applyFont="1" applyFill="1" applyAlignment="1">
      <alignment horizontal="center" vertical="center" wrapText="1"/>
    </xf>
    <xf numFmtId="0" fontId="34" fillId="11" borderId="7" xfId="0" applyFont="1" applyFill="1" applyBorder="1" applyAlignment="1">
      <alignment horizontal="center" vertical="center" wrapText="1"/>
    </xf>
    <xf numFmtId="0" fontId="34" fillId="11" borderId="14" xfId="0" applyFont="1" applyFill="1" applyBorder="1" applyAlignment="1">
      <alignment horizontal="center" vertical="center" wrapText="1"/>
    </xf>
    <xf numFmtId="0" fontId="34" fillId="11" borderId="8" xfId="0" applyFont="1" applyFill="1" applyBorder="1" applyAlignment="1">
      <alignment horizontal="center" vertical="center" wrapText="1"/>
    </xf>
    <xf numFmtId="0" fontId="34" fillId="11" borderId="9" xfId="0" applyFont="1" applyFill="1" applyBorder="1" applyAlignment="1">
      <alignment horizontal="center" vertical="center" wrapText="1"/>
    </xf>
    <xf numFmtId="43" fontId="34" fillId="11" borderId="2" xfId="0" applyNumberFormat="1" applyFont="1" applyFill="1" applyBorder="1" applyAlignment="1">
      <alignment horizontal="center" vertical="center"/>
    </xf>
    <xf numFmtId="7" fontId="36" fillId="0" borderId="2" xfId="1" applyNumberFormat="1" applyFont="1" applyFill="1" applyBorder="1" applyAlignment="1">
      <alignment horizontal="center" vertical="center"/>
    </xf>
    <xf numFmtId="10" fontId="36" fillId="0" borderId="2" xfId="1" applyNumberFormat="1" applyFont="1" applyFill="1" applyBorder="1" applyAlignment="1">
      <alignment horizontal="center" vertical="center"/>
    </xf>
    <xf numFmtId="43" fontId="36" fillId="0" borderId="2" xfId="1" applyNumberFormat="1" applyFont="1" applyFill="1" applyBorder="1" applyAlignment="1">
      <alignment horizontal="center" vertical="center"/>
    </xf>
    <xf numFmtId="0" fontId="34" fillId="9" borderId="14" xfId="0" applyFont="1" applyFill="1" applyBorder="1" applyAlignment="1">
      <alignment horizontal="center" vertical="center" wrapText="1"/>
    </xf>
    <xf numFmtId="0" fontId="34" fillId="9" borderId="8" xfId="0" applyFont="1" applyFill="1" applyBorder="1" applyAlignment="1">
      <alignment horizontal="center" vertical="center" wrapText="1"/>
    </xf>
    <xf numFmtId="0" fontId="34" fillId="9" borderId="9" xfId="0" applyFont="1" applyFill="1" applyBorder="1" applyAlignment="1">
      <alignment horizontal="center" vertical="center" wrapText="1"/>
    </xf>
    <xf numFmtId="43" fontId="34" fillId="11" borderId="2" xfId="0" applyNumberFormat="1" applyFont="1" applyFill="1" applyBorder="1" applyAlignment="1">
      <alignment horizontal="center" vertical="center" wrapText="1"/>
    </xf>
    <xf numFmtId="44" fontId="35" fillId="11" borderId="2" xfId="1" applyFont="1" applyFill="1" applyBorder="1" applyAlignment="1">
      <alignment vertical="center" wrapText="1"/>
    </xf>
    <xf numFmtId="0" fontId="35" fillId="0" borderId="2" xfId="0" applyFont="1" applyBorder="1" applyAlignment="1">
      <alignment vertical="center"/>
    </xf>
    <xf numFmtId="44" fontId="35" fillId="11" borderId="2" xfId="1" applyFont="1" applyFill="1" applyBorder="1" applyAlignment="1">
      <alignment vertical="center"/>
    </xf>
    <xf numFmtId="44" fontId="35" fillId="11" borderId="11" xfId="1" applyFont="1" applyFill="1" applyBorder="1" applyAlignment="1">
      <alignment horizontal="left" vertical="center"/>
    </xf>
    <xf numFmtId="44" fontId="35" fillId="11" borderId="3" xfId="1" applyFont="1" applyFill="1" applyBorder="1" applyAlignment="1">
      <alignment horizontal="left" vertical="center"/>
    </xf>
    <xf numFmtId="44" fontId="35" fillId="11" borderId="4" xfId="1" applyFont="1" applyFill="1" applyBorder="1" applyAlignment="1">
      <alignment horizontal="left" vertical="center"/>
    </xf>
    <xf numFmtId="0" fontId="35" fillId="23" borderId="1" xfId="0" applyFont="1" applyFill="1" applyBorder="1" applyAlignment="1">
      <alignment horizontal="left" vertical="top" wrapText="1"/>
    </xf>
    <xf numFmtId="0" fontId="35" fillId="24" borderId="1" xfId="0" applyFont="1" applyFill="1" applyBorder="1" applyAlignment="1">
      <alignment horizontal="left" vertical="top" wrapText="1"/>
    </xf>
    <xf numFmtId="0" fontId="34" fillId="18" borderId="2" xfId="11" applyFont="1" applyFill="1" applyBorder="1" applyAlignment="1">
      <alignment horizontal="center" vertical="center" wrapText="1"/>
    </xf>
    <xf numFmtId="0" fontId="37" fillId="20" borderId="1" xfId="0" applyFont="1" applyFill="1" applyBorder="1" applyAlignment="1">
      <alignment horizontal="left" vertical="top" wrapText="1"/>
    </xf>
    <xf numFmtId="0" fontId="34" fillId="19" borderId="1" xfId="0" applyFont="1" applyFill="1" applyBorder="1" applyAlignment="1">
      <alignment horizontal="left" vertical="top" wrapText="1"/>
    </xf>
    <xf numFmtId="0" fontId="38" fillId="21" borderId="1" xfId="0" applyFont="1" applyFill="1" applyBorder="1" applyAlignment="1">
      <alignment horizontal="left" vertical="top" wrapText="1"/>
    </xf>
    <xf numFmtId="0" fontId="35" fillId="19" borderId="0" xfId="0" applyFont="1" applyFill="1" applyAlignment="1">
      <alignment horizontal="right" vertical="top" wrapText="1"/>
    </xf>
    <xf numFmtId="0" fontId="38" fillId="22" borderId="1" xfId="0" applyFont="1" applyFill="1" applyBorder="1" applyAlignment="1">
      <alignment horizontal="left" vertical="top" wrapText="1"/>
    </xf>
    <xf numFmtId="0" fontId="34" fillId="19" borderId="1" xfId="0" applyFont="1" applyFill="1" applyBorder="1" applyAlignment="1">
      <alignment horizontal="center" vertical="top" wrapText="1"/>
    </xf>
    <xf numFmtId="0" fontId="34" fillId="19" borderId="1" xfId="0" applyFont="1" applyFill="1" applyBorder="1" applyAlignment="1">
      <alignment horizontal="right" vertical="top" wrapText="1"/>
    </xf>
    <xf numFmtId="0" fontId="34" fillId="19" borderId="0" xfId="0" applyFont="1" applyFill="1" applyAlignment="1">
      <alignment horizontal="right" vertical="top" wrapText="1"/>
    </xf>
    <xf numFmtId="172" fontId="35" fillId="24" borderId="1" xfId="0" applyNumberFormat="1" applyFont="1" applyFill="1" applyBorder="1" applyAlignment="1">
      <alignment horizontal="right" vertical="top" wrapText="1"/>
    </xf>
    <xf numFmtId="172" fontId="35" fillId="23" borderId="1" xfId="0" applyNumberFormat="1" applyFont="1" applyFill="1" applyBorder="1" applyAlignment="1">
      <alignment horizontal="right" vertical="top" wrapText="1"/>
    </xf>
    <xf numFmtId="0" fontId="34" fillId="3" borderId="2" xfId="1" applyNumberFormat="1" applyFont="1" applyFill="1" applyBorder="1" applyAlignment="1">
      <alignment horizontal="left" vertical="center" wrapText="1"/>
    </xf>
    <xf numFmtId="0" fontId="34" fillId="19" borderId="0" xfId="0" applyFont="1" applyFill="1" applyAlignment="1">
      <alignment horizontal="center" vertical="top" wrapText="1"/>
    </xf>
    <xf numFmtId="0" fontId="34" fillId="19" borderId="0" xfId="0" applyFont="1" applyFill="1" applyAlignment="1">
      <alignment horizontal="left" vertical="top" wrapText="1"/>
    </xf>
    <xf numFmtId="4" fontId="34" fillId="19" borderId="0" xfId="0" applyNumberFormat="1" applyFont="1" applyFill="1" applyAlignment="1">
      <alignment horizontal="right" vertical="top" wrapText="1"/>
    </xf>
    <xf numFmtId="0" fontId="45" fillId="29" borderId="35" xfId="0" applyFont="1" applyFill="1" applyBorder="1" applyAlignment="1">
      <alignment horizontal="left" vertical="center" wrapText="1"/>
    </xf>
    <xf numFmtId="0" fontId="45" fillId="29" borderId="33" xfId="0" applyFont="1" applyFill="1" applyBorder="1" applyAlignment="1">
      <alignment horizontal="left" vertical="center" wrapText="1"/>
    </xf>
    <xf numFmtId="0" fontId="45" fillId="29" borderId="34" xfId="0" applyFont="1" applyFill="1" applyBorder="1" applyAlignment="1">
      <alignment horizontal="left" vertical="center" wrapText="1"/>
    </xf>
    <xf numFmtId="0" fontId="44" fillId="3" borderId="41" xfId="14" applyFont="1" applyFill="1" applyBorder="1" applyAlignment="1">
      <alignment horizontal="left" vertical="top" wrapText="1"/>
    </xf>
    <xf numFmtId="0" fontId="44" fillId="3" borderId="0" xfId="14" applyFont="1" applyFill="1" applyAlignment="1">
      <alignment horizontal="left" vertical="top" wrapText="1"/>
    </xf>
    <xf numFmtId="0" fontId="44" fillId="3" borderId="41" xfId="14" applyFont="1" applyFill="1" applyBorder="1" applyAlignment="1">
      <alignment horizontal="center" vertical="center" wrapText="1"/>
    </xf>
    <xf numFmtId="0" fontId="44" fillId="3" borderId="0" xfId="14" applyFont="1" applyFill="1" applyAlignment="1">
      <alignment horizontal="center" vertical="center" wrapText="1"/>
    </xf>
    <xf numFmtId="0" fontId="44" fillId="30" borderId="35" xfId="0" applyFont="1" applyFill="1" applyBorder="1" applyAlignment="1">
      <alignment horizontal="left" vertical="center" wrapText="1"/>
    </xf>
    <xf numFmtId="0" fontId="44" fillId="30" borderId="33" xfId="0" applyFont="1" applyFill="1" applyBorder="1" applyAlignment="1">
      <alignment horizontal="left" vertical="center" wrapText="1"/>
    </xf>
    <xf numFmtId="0" fontId="44" fillId="30" borderId="34" xfId="0" applyFont="1" applyFill="1" applyBorder="1" applyAlignment="1">
      <alignment horizontal="left" vertical="center" wrapText="1"/>
    </xf>
    <xf numFmtId="0" fontId="44" fillId="30" borderId="35" xfId="0" applyFont="1" applyFill="1" applyBorder="1" applyAlignment="1">
      <alignment horizontal="center" vertical="center" wrapText="1"/>
    </xf>
    <xf numFmtId="0" fontId="44" fillId="30" borderId="33" xfId="0" applyFont="1" applyFill="1" applyBorder="1" applyAlignment="1">
      <alignment horizontal="center" vertical="center" wrapText="1"/>
    </xf>
    <xf numFmtId="0" fontId="44" fillId="30" borderId="34" xfId="0" applyFont="1" applyFill="1" applyBorder="1" applyAlignment="1">
      <alignment horizontal="center" vertical="center" wrapText="1"/>
    </xf>
    <xf numFmtId="10" fontId="47" fillId="30" borderId="35" xfId="0" applyNumberFormat="1" applyFont="1" applyFill="1" applyBorder="1" applyAlignment="1">
      <alignment horizontal="center" vertical="center" shrinkToFit="1"/>
    </xf>
    <xf numFmtId="10" fontId="47" fillId="30" borderId="34" xfId="0" applyNumberFormat="1" applyFont="1" applyFill="1" applyBorder="1" applyAlignment="1">
      <alignment horizontal="center" vertical="center" shrinkToFit="1"/>
    </xf>
    <xf numFmtId="0" fontId="44" fillId="0" borderId="35" xfId="0" applyFont="1" applyBorder="1" applyAlignment="1">
      <alignment horizontal="center" vertical="center" wrapText="1"/>
    </xf>
    <xf numFmtId="0" fontId="44" fillId="0" borderId="34" xfId="0" applyFont="1" applyBorder="1" applyAlignment="1">
      <alignment horizontal="center" vertical="center" wrapText="1"/>
    </xf>
    <xf numFmtId="0" fontId="45" fillId="0" borderId="0" xfId="0" applyFont="1" applyAlignment="1">
      <alignment horizontal="center" vertical="center" wrapText="1"/>
    </xf>
    <xf numFmtId="0" fontId="45" fillId="0" borderId="35" xfId="0" applyFont="1" applyBorder="1" applyAlignment="1">
      <alignment horizontal="left" vertical="center" wrapText="1"/>
    </xf>
    <xf numFmtId="0" fontId="45" fillId="0" borderId="33" xfId="0" applyFont="1" applyBorder="1" applyAlignment="1">
      <alignment horizontal="left" vertical="center" wrapText="1"/>
    </xf>
    <xf numFmtId="0" fontId="45" fillId="0" borderId="34" xfId="0" applyFont="1" applyBorder="1" applyAlignment="1">
      <alignment horizontal="left" vertical="center" wrapText="1"/>
    </xf>
    <xf numFmtId="0" fontId="45" fillId="0" borderId="35" xfId="0" applyFont="1" applyBorder="1" applyAlignment="1">
      <alignment horizontal="center" vertical="center" wrapText="1"/>
    </xf>
    <xf numFmtId="0" fontId="45" fillId="0" borderId="33" xfId="0" applyFont="1" applyBorder="1" applyAlignment="1">
      <alignment horizontal="center" vertical="center" wrapText="1"/>
    </xf>
    <xf numFmtId="0" fontId="45" fillId="0" borderId="34" xfId="0" applyFont="1" applyBorder="1" applyAlignment="1">
      <alignment horizontal="center" vertical="center" wrapText="1"/>
    </xf>
    <xf numFmtId="10" fontId="43" fillId="0" borderId="35" xfId="0" applyNumberFormat="1" applyFont="1" applyBorder="1" applyAlignment="1">
      <alignment horizontal="center" vertical="center" shrinkToFit="1"/>
    </xf>
    <xf numFmtId="10" fontId="43" fillId="0" borderId="34" xfId="0" applyNumberFormat="1" applyFont="1" applyBorder="1" applyAlignment="1">
      <alignment horizontal="center" vertical="center" shrinkToFit="1"/>
    </xf>
    <xf numFmtId="10" fontId="43" fillId="29" borderId="35" xfId="0" applyNumberFormat="1" applyFont="1" applyFill="1" applyBorder="1" applyAlignment="1">
      <alignment horizontal="center" vertical="center" shrinkToFit="1"/>
    </xf>
    <xf numFmtId="10" fontId="43" fillId="29" borderId="34" xfId="0" applyNumberFormat="1" applyFont="1" applyFill="1" applyBorder="1" applyAlignment="1">
      <alignment horizontal="center" vertical="center" shrinkToFit="1"/>
    </xf>
    <xf numFmtId="0" fontId="44" fillId="0" borderId="33" xfId="0" applyFont="1" applyBorder="1" applyAlignment="1">
      <alignment horizontal="center" vertical="center" wrapText="1"/>
    </xf>
    <xf numFmtId="0" fontId="44" fillId="0" borderId="39" xfId="0" applyFont="1" applyBorder="1" applyAlignment="1">
      <alignment horizontal="left" vertical="center" wrapText="1"/>
    </xf>
    <xf numFmtId="0" fontId="44" fillId="0" borderId="0" xfId="0" applyFont="1" applyAlignment="1">
      <alignment horizontal="left" vertical="center" wrapText="1"/>
    </xf>
    <xf numFmtId="0" fontId="44" fillId="0" borderId="40" xfId="0" applyFont="1" applyBorder="1" applyAlignment="1">
      <alignment horizontal="left" vertical="center" wrapText="1"/>
    </xf>
    <xf numFmtId="0" fontId="45" fillId="0" borderId="39" xfId="0" applyFont="1" applyBorder="1" applyAlignment="1">
      <alignment horizontal="center" vertical="center" wrapText="1"/>
    </xf>
    <xf numFmtId="0" fontId="45" fillId="0" borderId="40" xfId="0" applyFont="1" applyBorder="1" applyAlignment="1">
      <alignment horizontal="center" vertical="center" wrapText="1"/>
    </xf>
    <xf numFmtId="0" fontId="45" fillId="0" borderId="31" xfId="0" applyFont="1" applyBorder="1" applyAlignment="1">
      <alignment horizontal="center" vertical="center" wrapText="1"/>
    </xf>
    <xf numFmtId="0" fontId="45" fillId="0" borderId="30" xfId="0" applyFont="1" applyBorder="1" applyAlignment="1">
      <alignment horizontal="center" vertical="center" wrapText="1"/>
    </xf>
    <xf numFmtId="0" fontId="45" fillId="29" borderId="31" xfId="0" applyFont="1" applyFill="1" applyBorder="1" applyAlignment="1">
      <alignment horizontal="left" vertical="center" wrapText="1"/>
    </xf>
    <xf numFmtId="0" fontId="45" fillId="29" borderId="29" xfId="0" applyFont="1" applyFill="1" applyBorder="1" applyAlignment="1">
      <alignment horizontal="left" vertical="center" wrapText="1"/>
    </xf>
    <xf numFmtId="0" fontId="45" fillId="29" borderId="30" xfId="0" applyFont="1" applyFill="1" applyBorder="1" applyAlignment="1">
      <alignment horizontal="left" vertical="center" wrapText="1"/>
    </xf>
    <xf numFmtId="0" fontId="48" fillId="0" borderId="0" xfId="0" applyFont="1" applyAlignment="1">
      <alignment horizontal="right" vertical="center" wrapText="1"/>
    </xf>
    <xf numFmtId="0" fontId="45" fillId="0" borderId="0" xfId="0" applyFont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0" xfId="0" applyFont="1" applyFill="1" applyAlignment="1">
      <alignment horizontal="center"/>
    </xf>
    <xf numFmtId="0" fontId="34" fillId="0" borderId="22" xfId="14" applyFont="1" applyBorder="1" applyAlignment="1">
      <alignment horizontal="center" vertical="center" wrapText="1"/>
    </xf>
    <xf numFmtId="0" fontId="34" fillId="0" borderId="25" xfId="14" applyFont="1" applyBorder="1" applyAlignment="1">
      <alignment horizontal="center" vertical="center" wrapText="1"/>
    </xf>
    <xf numFmtId="0" fontId="34" fillId="26" borderId="23" xfId="14" applyFont="1" applyFill="1" applyBorder="1" applyAlignment="1">
      <alignment horizontal="center" vertical="center" wrapText="1"/>
    </xf>
    <xf numFmtId="0" fontId="34" fillId="26" borderId="24" xfId="14" applyFont="1" applyFill="1" applyBorder="1" applyAlignment="1">
      <alignment horizontal="center" vertical="center" wrapText="1"/>
    </xf>
    <xf numFmtId="0" fontId="34" fillId="27" borderId="23" xfId="14" applyFont="1" applyFill="1" applyBorder="1" applyAlignment="1">
      <alignment horizontal="center" vertical="center" wrapText="1"/>
    </xf>
    <xf numFmtId="0" fontId="34" fillId="27" borderId="27" xfId="14" applyFont="1" applyFill="1" applyBorder="1" applyAlignment="1">
      <alignment horizontal="center" vertical="center" wrapText="1"/>
    </xf>
    <xf numFmtId="0" fontId="34" fillId="27" borderId="24" xfId="14" applyFont="1" applyFill="1" applyBorder="1" applyAlignment="1">
      <alignment horizontal="center" vertical="center" wrapText="1"/>
    </xf>
    <xf numFmtId="0" fontId="54" fillId="0" borderId="41" xfId="25" applyFont="1" applyBorder="1" applyAlignment="1">
      <alignment horizontal="left" vertical="center" wrapText="1"/>
    </xf>
    <xf numFmtId="0" fontId="54" fillId="0" borderId="40" xfId="25" applyFont="1" applyBorder="1" applyAlignment="1">
      <alignment horizontal="left" vertical="center" wrapText="1"/>
    </xf>
    <xf numFmtId="0" fontId="54" fillId="0" borderId="39" xfId="25" applyFont="1" applyBorder="1" applyAlignment="1">
      <alignment horizontal="left" vertical="center" wrapText="1"/>
    </xf>
    <xf numFmtId="0" fontId="54" fillId="0" borderId="0" xfId="25" applyFont="1" applyAlignment="1">
      <alignment horizontal="left" vertical="center" wrapText="1"/>
    </xf>
    <xf numFmtId="0" fontId="54" fillId="0" borderId="39" xfId="25" applyFont="1" applyBorder="1" applyAlignment="1">
      <alignment horizontal="center" vertical="center" wrapText="1"/>
    </xf>
    <xf numFmtId="0" fontId="54" fillId="0" borderId="0" xfId="25" applyFont="1" applyAlignment="1">
      <alignment horizontal="center" vertical="center" wrapText="1"/>
    </xf>
    <xf numFmtId="0" fontId="54" fillId="0" borderId="7" xfId="25" applyFont="1" applyBorder="1" applyAlignment="1">
      <alignment horizontal="center" vertical="center" wrapText="1"/>
    </xf>
    <xf numFmtId="0" fontId="53" fillId="29" borderId="14" xfId="25" applyFont="1" applyFill="1" applyBorder="1" applyAlignment="1">
      <alignment horizontal="left" vertical="center" wrapText="1"/>
    </xf>
    <xf numFmtId="0" fontId="53" fillId="29" borderId="42" xfId="25" applyFont="1" applyFill="1" applyBorder="1" applyAlignment="1">
      <alignment horizontal="left" vertical="center" wrapText="1"/>
    </xf>
    <xf numFmtId="0" fontId="53" fillId="29" borderId="43" xfId="25" applyFont="1" applyFill="1" applyBorder="1" applyAlignment="1">
      <alignment horizontal="left" vertical="center" wrapText="1"/>
    </xf>
    <xf numFmtId="0" fontId="53" fillId="29" borderId="8" xfId="25" applyFont="1" applyFill="1" applyBorder="1" applyAlignment="1">
      <alignment horizontal="left" vertical="center" wrapText="1"/>
    </xf>
    <xf numFmtId="0" fontId="53" fillId="29" borderId="9" xfId="25" applyFont="1" applyFill="1" applyBorder="1" applyAlignment="1">
      <alignment horizontal="left" vertical="center" wrapText="1"/>
    </xf>
    <xf numFmtId="0" fontId="54" fillId="0" borderId="7" xfId="25" applyFont="1" applyBorder="1" applyAlignment="1">
      <alignment horizontal="left" vertical="center" wrapText="1"/>
    </xf>
    <xf numFmtId="0" fontId="55" fillId="29" borderId="28" xfId="25" applyFont="1" applyFill="1" applyBorder="1" applyAlignment="1">
      <alignment horizontal="left" vertical="center" wrapText="1"/>
    </xf>
    <xf numFmtId="0" fontId="55" fillId="29" borderId="29" xfId="25" applyFont="1" applyFill="1" applyBorder="1" applyAlignment="1">
      <alignment horizontal="left" vertical="center" wrapText="1"/>
    </xf>
    <xf numFmtId="0" fontId="55" fillId="29" borderId="30" xfId="25" applyFont="1" applyFill="1" applyBorder="1" applyAlignment="1">
      <alignment horizontal="left" vertical="center" wrapText="1"/>
    </xf>
    <xf numFmtId="0" fontId="55" fillId="29" borderId="31" xfId="25" applyFont="1" applyFill="1" applyBorder="1" applyAlignment="1">
      <alignment horizontal="left" vertical="center" wrapText="1"/>
    </xf>
    <xf numFmtId="0" fontId="55" fillId="29" borderId="32" xfId="25" applyFont="1" applyFill="1" applyBorder="1" applyAlignment="1">
      <alignment horizontal="left" vertical="center" wrapText="1"/>
    </xf>
    <xf numFmtId="1" fontId="53" fillId="29" borderId="31" xfId="25" applyNumberFormat="1" applyFont="1" applyFill="1" applyBorder="1" applyAlignment="1">
      <alignment horizontal="left" vertical="center" shrinkToFit="1"/>
    </xf>
    <xf numFmtId="1" fontId="53" fillId="29" borderId="29" xfId="25" applyNumberFormat="1" applyFont="1" applyFill="1" applyBorder="1" applyAlignment="1">
      <alignment horizontal="left" vertical="center" shrinkToFit="1"/>
    </xf>
    <xf numFmtId="1" fontId="53" fillId="29" borderId="30" xfId="25" applyNumberFormat="1" applyFont="1" applyFill="1" applyBorder="1" applyAlignment="1">
      <alignment horizontal="left" vertical="center" shrinkToFit="1"/>
    </xf>
    <xf numFmtId="173" fontId="53" fillId="29" borderId="31" xfId="25" applyNumberFormat="1" applyFont="1" applyFill="1" applyBorder="1" applyAlignment="1">
      <alignment horizontal="left" vertical="center" shrinkToFit="1"/>
    </xf>
    <xf numFmtId="173" fontId="53" fillId="29" borderId="29" xfId="25" applyNumberFormat="1" applyFont="1" applyFill="1" applyBorder="1" applyAlignment="1">
      <alignment horizontal="left" vertical="center" shrinkToFit="1"/>
    </xf>
    <xf numFmtId="173" fontId="53" fillId="29" borderId="32" xfId="25" applyNumberFormat="1" applyFont="1" applyFill="1" applyBorder="1" applyAlignment="1">
      <alignment horizontal="left" vertical="center" shrinkToFit="1"/>
    </xf>
    <xf numFmtId="4" fontId="57" fillId="0" borderId="0" xfId="24" applyNumberFormat="1" applyFont="1" applyAlignment="1">
      <alignment horizontal="right" vertical="center"/>
    </xf>
    <xf numFmtId="0" fontId="53" fillId="32" borderId="14" xfId="24" applyFont="1" applyFill="1" applyBorder="1" applyAlignment="1">
      <alignment horizontal="left" vertical="center"/>
    </xf>
    <xf numFmtId="0" fontId="53" fillId="32" borderId="8" xfId="24" applyFont="1" applyFill="1" applyBorder="1" applyAlignment="1">
      <alignment horizontal="left" vertical="center"/>
    </xf>
    <xf numFmtId="0" fontId="53" fillId="32" borderId="9" xfId="24" applyFont="1" applyFill="1" applyBorder="1" applyAlignment="1">
      <alignment horizontal="left" vertical="center"/>
    </xf>
    <xf numFmtId="0" fontId="56" fillId="0" borderId="41" xfId="24" applyFont="1" applyBorder="1" applyAlignment="1">
      <alignment horizontal="left" vertical="center"/>
    </xf>
    <xf numFmtId="0" fontId="56" fillId="0" borderId="0" xfId="24" applyFont="1" applyAlignment="1">
      <alignment horizontal="left" vertical="center"/>
    </xf>
    <xf numFmtId="0" fontId="56" fillId="0" borderId="7" xfId="24" applyFont="1" applyBorder="1" applyAlignment="1">
      <alignment horizontal="left" vertical="center"/>
    </xf>
    <xf numFmtId="0" fontId="55" fillId="29" borderId="14" xfId="25" applyFont="1" applyFill="1" applyBorder="1" applyAlignment="1">
      <alignment horizontal="left" vertical="center" wrapText="1"/>
    </xf>
    <xf numFmtId="0" fontId="55" fillId="29" borderId="8" xfId="25" applyFont="1" applyFill="1" applyBorder="1" applyAlignment="1">
      <alignment horizontal="left" vertical="center" wrapText="1"/>
    </xf>
    <xf numFmtId="0" fontId="55" fillId="29" borderId="9" xfId="25" applyFont="1" applyFill="1" applyBorder="1" applyAlignment="1">
      <alignment horizontal="left" vertical="center" wrapText="1"/>
    </xf>
    <xf numFmtId="0" fontId="55" fillId="29" borderId="43" xfId="25" applyFont="1" applyFill="1" applyBorder="1" applyAlignment="1">
      <alignment horizontal="left" vertical="center" wrapText="1"/>
    </xf>
    <xf numFmtId="0" fontId="55" fillId="29" borderId="42" xfId="25" applyFont="1" applyFill="1" applyBorder="1" applyAlignment="1">
      <alignment horizontal="left" vertical="center" wrapText="1"/>
    </xf>
    <xf numFmtId="1" fontId="53" fillId="29" borderId="43" xfId="25" applyNumberFormat="1" applyFont="1" applyFill="1" applyBorder="1" applyAlignment="1">
      <alignment horizontal="left" vertical="center" shrinkToFit="1"/>
    </xf>
    <xf numFmtId="1" fontId="53" fillId="29" borderId="8" xfId="25" applyNumberFormat="1" applyFont="1" applyFill="1" applyBorder="1" applyAlignment="1">
      <alignment horizontal="left" vertical="center" shrinkToFit="1"/>
    </xf>
    <xf numFmtId="1" fontId="53" fillId="29" borderId="42" xfId="25" applyNumberFormat="1" applyFont="1" applyFill="1" applyBorder="1" applyAlignment="1">
      <alignment horizontal="left" vertical="center" shrinkToFit="1"/>
    </xf>
    <xf numFmtId="173" fontId="53" fillId="29" borderId="43" xfId="25" applyNumberFormat="1" applyFont="1" applyFill="1" applyBorder="1" applyAlignment="1">
      <alignment horizontal="left" vertical="center" shrinkToFit="1"/>
    </xf>
    <xf numFmtId="173" fontId="53" fillId="29" borderId="8" xfId="25" applyNumberFormat="1" applyFont="1" applyFill="1" applyBorder="1" applyAlignment="1">
      <alignment horizontal="left" vertical="center" shrinkToFit="1"/>
    </xf>
    <xf numFmtId="173" fontId="53" fillId="29" borderId="9" xfId="25" applyNumberFormat="1" applyFont="1" applyFill="1" applyBorder="1" applyAlignment="1">
      <alignment horizontal="left" vertical="center" shrinkToFit="1"/>
    </xf>
    <xf numFmtId="0" fontId="52" fillId="0" borderId="59" xfId="24" applyFont="1" applyBorder="1" applyAlignment="1">
      <alignment horizontal="center" vertical="center" wrapText="1"/>
    </xf>
    <xf numFmtId="0" fontId="52" fillId="0" borderId="58" xfId="24" applyFont="1" applyBorder="1" applyAlignment="1">
      <alignment horizontal="center" vertical="center" wrapText="1"/>
    </xf>
    <xf numFmtId="0" fontId="59" fillId="0" borderId="59" xfId="24" applyFont="1" applyBorder="1" applyAlignment="1">
      <alignment horizontal="center" vertical="center" wrapText="1"/>
    </xf>
    <xf numFmtId="4" fontId="52" fillId="0" borderId="59" xfId="24" applyNumberFormat="1" applyFont="1" applyBorder="1" applyAlignment="1">
      <alignment horizontal="center" vertical="center" wrapText="1"/>
    </xf>
    <xf numFmtId="0" fontId="59" fillId="0" borderId="54" xfId="24" applyFont="1" applyBorder="1" applyAlignment="1">
      <alignment horizontal="right" vertical="center" wrapText="1"/>
    </xf>
    <xf numFmtId="0" fontId="59" fillId="0" borderId="55" xfId="24" applyFont="1" applyBorder="1" applyAlignment="1">
      <alignment horizontal="right" vertical="center" wrapText="1"/>
    </xf>
    <xf numFmtId="0" fontId="59" fillId="0" borderId="56" xfId="24" applyFont="1" applyBorder="1" applyAlignment="1">
      <alignment horizontal="right" vertical="center" wrapText="1"/>
    </xf>
    <xf numFmtId="0" fontId="59" fillId="0" borderId="58" xfId="24" applyFont="1" applyBorder="1" applyAlignment="1">
      <alignment horizontal="center" vertical="center" wrapText="1"/>
    </xf>
    <xf numFmtId="10" fontId="52" fillId="0" borderId="57" xfId="26" applyNumberFormat="1" applyFont="1" applyFill="1" applyBorder="1" applyAlignment="1">
      <alignment horizontal="center" vertical="center" wrapText="1"/>
    </xf>
    <xf numFmtId="0" fontId="52" fillId="0" borderId="44" xfId="24" applyFont="1" applyBorder="1" applyAlignment="1">
      <alignment horizontal="center" vertical="center" wrapText="1"/>
    </xf>
    <xf numFmtId="0" fontId="52" fillId="0" borderId="57" xfId="24" applyFont="1" applyBorder="1" applyAlignment="1">
      <alignment horizontal="center" vertical="center" wrapText="1"/>
    </xf>
    <xf numFmtId="0" fontId="59" fillId="0" borderId="44" xfId="24" applyFont="1" applyBorder="1" applyAlignment="1">
      <alignment horizontal="center" vertical="center" wrapText="1"/>
    </xf>
    <xf numFmtId="4" fontId="52" fillId="0" borderId="44" xfId="24" applyNumberFormat="1" applyFont="1" applyBorder="1" applyAlignment="1">
      <alignment horizontal="center" vertical="center" wrapText="1"/>
    </xf>
    <xf numFmtId="175" fontId="64" fillId="35" borderId="53" xfId="26" applyNumberFormat="1" applyFont="1" applyFill="1" applyBorder="1" applyAlignment="1" applyProtection="1">
      <alignment horizontal="center"/>
    </xf>
    <xf numFmtId="1" fontId="52" fillId="3" borderId="49" xfId="24" applyNumberFormat="1" applyFont="1" applyFill="1" applyBorder="1" applyAlignment="1">
      <alignment horizontal="center" vertical="top" shrinkToFit="1"/>
    </xf>
    <xf numFmtId="1" fontId="52" fillId="3" borderId="50" xfId="24" applyNumberFormat="1" applyFont="1" applyFill="1" applyBorder="1" applyAlignment="1">
      <alignment horizontal="center" vertical="top" shrinkToFit="1"/>
    </xf>
    <xf numFmtId="0" fontId="51" fillId="3" borderId="48" xfId="24" applyFont="1" applyFill="1" applyBorder="1" applyAlignment="1">
      <alignment horizontal="left" vertical="top" wrapText="1"/>
    </xf>
    <xf numFmtId="1" fontId="52" fillId="3" borderId="48" xfId="24" applyNumberFormat="1" applyFont="1" applyFill="1" applyBorder="1" applyAlignment="1">
      <alignment horizontal="center" vertical="top" shrinkToFit="1"/>
    </xf>
    <xf numFmtId="0" fontId="59" fillId="33" borderId="46" xfId="24" applyFont="1" applyFill="1" applyBorder="1" applyAlignment="1">
      <alignment horizontal="center" vertical="center" wrapText="1"/>
    </xf>
    <xf numFmtId="0" fontId="59" fillId="33" borderId="51" xfId="24" applyFont="1" applyFill="1" applyBorder="1" applyAlignment="1">
      <alignment horizontal="center" vertical="center" wrapText="1"/>
    </xf>
    <xf numFmtId="0" fontId="59" fillId="33" borderId="52" xfId="24" applyFont="1" applyFill="1" applyBorder="1" applyAlignment="1">
      <alignment horizontal="center" vertical="center" wrapText="1"/>
    </xf>
    <xf numFmtId="0" fontId="59" fillId="33" borderId="44" xfId="24" applyFont="1" applyFill="1" applyBorder="1" applyAlignment="1">
      <alignment horizontal="center" vertical="center" wrapText="1"/>
    </xf>
    <xf numFmtId="0" fontId="59" fillId="9" borderId="44" xfId="24" applyFont="1" applyFill="1" applyBorder="1" applyAlignment="1">
      <alignment horizontal="center" vertical="center" wrapText="1"/>
    </xf>
    <xf numFmtId="0" fontId="51" fillId="9" borderId="48" xfId="24" applyFont="1" applyFill="1" applyBorder="1" applyAlignment="1">
      <alignment horizontal="left" vertical="center" wrapText="1"/>
    </xf>
    <xf numFmtId="0" fontId="60" fillId="0" borderId="41" xfId="24" applyFont="1" applyBorder="1" applyAlignment="1">
      <alignment horizontal="left" vertical="center" wrapText="1"/>
    </xf>
    <xf numFmtId="0" fontId="60" fillId="0" borderId="0" xfId="24" applyFont="1" applyAlignment="1">
      <alignment horizontal="left" vertical="center" wrapText="1"/>
    </xf>
    <xf numFmtId="0" fontId="60" fillId="0" borderId="40" xfId="24" applyFont="1" applyBorder="1" applyAlignment="1">
      <alignment horizontal="left" vertical="center" wrapText="1"/>
    </xf>
    <xf numFmtId="0" fontId="60" fillId="0" borderId="39" xfId="24" applyFont="1" applyBorder="1" applyAlignment="1">
      <alignment horizontal="left" vertical="center" wrapText="1"/>
    </xf>
    <xf numFmtId="0" fontId="60" fillId="0" borderId="39" xfId="24" applyFont="1" applyBorder="1" applyAlignment="1">
      <alignment horizontal="center" vertical="center" wrapText="1"/>
    </xf>
    <xf numFmtId="0" fontId="60" fillId="0" borderId="0" xfId="24" applyFont="1" applyAlignment="1">
      <alignment horizontal="center" vertical="center" wrapText="1"/>
    </xf>
    <xf numFmtId="0" fontId="60" fillId="0" borderId="7" xfId="24" applyFont="1" applyBorder="1" applyAlignment="1">
      <alignment horizontal="center" vertical="center" wrapText="1"/>
    </xf>
    <xf numFmtId="0" fontId="62" fillId="29" borderId="14" xfId="24" applyFont="1" applyFill="1" applyBorder="1" applyAlignment="1">
      <alignment horizontal="left" vertical="center" wrapText="1"/>
    </xf>
    <xf numFmtId="0" fontId="62" fillId="29" borderId="8" xfId="24" applyFont="1" applyFill="1" applyBorder="1" applyAlignment="1">
      <alignment horizontal="left" vertical="center" wrapText="1"/>
    </xf>
    <xf numFmtId="0" fontId="62" fillId="29" borderId="42" xfId="24" applyFont="1" applyFill="1" applyBorder="1" applyAlignment="1">
      <alignment horizontal="left" vertical="center" wrapText="1"/>
    </xf>
    <xf numFmtId="0" fontId="62" fillId="29" borderId="43" xfId="24" applyFont="1" applyFill="1" applyBorder="1" applyAlignment="1">
      <alignment horizontal="left" vertical="center" wrapText="1"/>
    </xf>
    <xf numFmtId="0" fontId="62" fillId="29" borderId="9" xfId="24" applyFont="1" applyFill="1" applyBorder="1" applyAlignment="1">
      <alignment horizontal="left" vertical="center" wrapText="1"/>
    </xf>
    <xf numFmtId="173" fontId="62" fillId="29" borderId="31" xfId="24" applyNumberFormat="1" applyFont="1" applyFill="1" applyBorder="1" applyAlignment="1">
      <alignment horizontal="left" vertical="center" shrinkToFit="1"/>
    </xf>
    <xf numFmtId="173" fontId="62" fillId="29" borderId="29" xfId="24" applyNumberFormat="1" applyFont="1" applyFill="1" applyBorder="1" applyAlignment="1">
      <alignment horizontal="left" vertical="center" shrinkToFit="1"/>
    </xf>
    <xf numFmtId="173" fontId="62" fillId="29" borderId="32" xfId="24" applyNumberFormat="1" applyFont="1" applyFill="1" applyBorder="1" applyAlignment="1">
      <alignment horizontal="left" vertical="center" shrinkToFit="1"/>
    </xf>
    <xf numFmtId="0" fontId="60" fillId="0" borderId="7" xfId="24" applyFont="1" applyBorder="1" applyAlignment="1">
      <alignment horizontal="left" vertical="center" wrapText="1"/>
    </xf>
    <xf numFmtId="0" fontId="61" fillId="29" borderId="28" xfId="24" applyFont="1" applyFill="1" applyBorder="1" applyAlignment="1">
      <alignment horizontal="left" vertical="center" wrapText="1"/>
    </xf>
    <xf numFmtId="0" fontId="61" fillId="29" borderId="29" xfId="24" applyFont="1" applyFill="1" applyBorder="1" applyAlignment="1">
      <alignment horizontal="left" vertical="center" wrapText="1"/>
    </xf>
    <xf numFmtId="0" fontId="61" fillId="29" borderId="30" xfId="24" applyFont="1" applyFill="1" applyBorder="1" applyAlignment="1">
      <alignment horizontal="left" vertical="center" wrapText="1"/>
    </xf>
    <xf numFmtId="0" fontId="61" fillId="29" borderId="31" xfId="24" applyFont="1" applyFill="1" applyBorder="1" applyAlignment="1">
      <alignment horizontal="left" vertical="center" wrapText="1"/>
    </xf>
    <xf numFmtId="0" fontId="61" fillId="29" borderId="32" xfId="24" applyFont="1" applyFill="1" applyBorder="1" applyAlignment="1">
      <alignment horizontal="left" vertical="center" wrapText="1"/>
    </xf>
    <xf numFmtId="1" fontId="62" fillId="29" borderId="31" xfId="24" applyNumberFormat="1" applyFont="1" applyFill="1" applyBorder="1" applyAlignment="1">
      <alignment horizontal="left" vertical="center" shrinkToFit="1"/>
    </xf>
    <xf numFmtId="1" fontId="62" fillId="29" borderId="29" xfId="24" applyNumberFormat="1" applyFont="1" applyFill="1" applyBorder="1" applyAlignment="1">
      <alignment horizontal="left" vertical="center" shrinkToFit="1"/>
    </xf>
    <xf numFmtId="1" fontId="62" fillId="29" borderId="30" xfId="24" applyNumberFormat="1" applyFont="1" applyFill="1" applyBorder="1" applyAlignment="1">
      <alignment horizontal="left" vertical="center" shrinkToFit="1"/>
    </xf>
    <xf numFmtId="0" fontId="52" fillId="3" borderId="0" xfId="24" applyFont="1" applyFill="1" applyAlignment="1">
      <alignment horizontal="center" vertical="center"/>
    </xf>
    <xf numFmtId="0" fontId="52" fillId="3" borderId="41" xfId="24" applyFont="1" applyFill="1" applyBorder="1" applyAlignment="1">
      <alignment horizontal="center" vertical="center" wrapText="1"/>
    </xf>
    <xf numFmtId="0" fontId="52" fillId="3" borderId="0" xfId="24" applyFont="1" applyFill="1" applyAlignment="1">
      <alignment horizontal="center" vertical="center" wrapText="1"/>
    </xf>
    <xf numFmtId="0" fontId="52" fillId="3" borderId="7" xfId="24" applyFont="1" applyFill="1" applyBorder="1" applyAlignment="1">
      <alignment horizontal="center" vertical="center" wrapText="1"/>
    </xf>
    <xf numFmtId="0" fontId="52" fillId="3" borderId="14" xfId="24" applyFont="1" applyFill="1" applyBorder="1" applyAlignment="1">
      <alignment horizontal="center" vertical="center" wrapText="1"/>
    </xf>
    <xf numFmtId="0" fontId="52" fillId="3" borderId="8" xfId="24" applyFont="1" applyFill="1" applyBorder="1" applyAlignment="1">
      <alignment horizontal="center" vertical="center" wrapText="1"/>
    </xf>
    <xf numFmtId="0" fontId="52" fillId="3" borderId="9" xfId="24" applyFont="1" applyFill="1" applyBorder="1" applyAlignment="1">
      <alignment horizontal="center" vertical="center" wrapText="1"/>
    </xf>
    <xf numFmtId="4" fontId="52" fillId="3" borderId="0" xfId="24" applyNumberFormat="1" applyFont="1" applyFill="1" applyAlignment="1">
      <alignment horizontal="center" vertical="center"/>
    </xf>
    <xf numFmtId="4" fontId="52" fillId="37" borderId="59" xfId="24" applyNumberFormat="1" applyFont="1" applyFill="1" applyBorder="1" applyAlignment="1">
      <alignment horizontal="center" vertical="center" wrapText="1"/>
    </xf>
    <xf numFmtId="10" fontId="52" fillId="37" borderId="58" xfId="26" applyNumberFormat="1" applyFont="1" applyFill="1" applyBorder="1" applyAlignment="1">
      <alignment horizontal="center" vertical="center" wrapText="1"/>
    </xf>
    <xf numFmtId="175" fontId="67" fillId="35" borderId="64" xfId="26" applyNumberFormat="1" applyFont="1" applyFill="1" applyBorder="1" applyAlignment="1" applyProtection="1">
      <alignment horizontal="center"/>
    </xf>
    <xf numFmtId="175" fontId="67" fillId="32" borderId="53" xfId="26" applyNumberFormat="1" applyFont="1" applyFill="1" applyBorder="1" applyAlignment="1" applyProtection="1">
      <alignment horizontal="center"/>
    </xf>
    <xf numFmtId="175" fontId="67" fillId="35" borderId="53" xfId="26" applyNumberFormat="1" applyFont="1" applyFill="1" applyBorder="1" applyAlignment="1" applyProtection="1">
      <alignment horizontal="center" vertical="center"/>
    </xf>
    <xf numFmtId="1" fontId="52" fillId="3" borderId="60" xfId="24" applyNumberFormat="1" applyFont="1" applyFill="1" applyBorder="1" applyAlignment="1">
      <alignment horizontal="center" vertical="top" shrinkToFit="1"/>
    </xf>
    <xf numFmtId="0" fontId="51" fillId="3" borderId="60" xfId="24" applyFont="1" applyFill="1" applyBorder="1" applyAlignment="1">
      <alignment horizontal="left" vertical="top" wrapText="1"/>
    </xf>
    <xf numFmtId="0" fontId="51" fillId="18" borderId="61" xfId="24" applyFont="1" applyFill="1" applyBorder="1" applyAlignment="1">
      <alignment horizontal="left" vertical="center" wrapText="1"/>
    </xf>
    <xf numFmtId="0" fontId="51" fillId="18" borderId="62" xfId="24" applyFont="1" applyFill="1" applyBorder="1" applyAlignment="1">
      <alignment horizontal="left" vertical="center" wrapText="1"/>
    </xf>
    <xf numFmtId="0" fontId="51" fillId="18" borderId="63" xfId="24" applyFont="1" applyFill="1" applyBorder="1" applyAlignment="1">
      <alignment horizontal="left" vertical="center" wrapText="1"/>
    </xf>
    <xf numFmtId="10" fontId="60" fillId="3" borderId="14" xfId="26" applyNumberFormat="1" applyFont="1" applyFill="1" applyBorder="1" applyAlignment="1" applyProtection="1">
      <alignment horizontal="center" vertical="center" wrapText="1"/>
    </xf>
    <xf numFmtId="10" fontId="60" fillId="3" borderId="8" xfId="26" applyNumberFormat="1" applyFont="1" applyFill="1" applyBorder="1" applyAlignment="1" applyProtection="1">
      <alignment horizontal="center" vertical="center" wrapText="1"/>
    </xf>
    <xf numFmtId="10" fontId="60" fillId="3" borderId="9" xfId="26" applyNumberFormat="1" applyFont="1" applyFill="1" applyBorder="1" applyAlignment="1" applyProtection="1">
      <alignment horizontal="center" vertical="center" wrapText="1"/>
    </xf>
    <xf numFmtId="14" fontId="60" fillId="3" borderId="14" xfId="24" applyNumberFormat="1" applyFont="1" applyFill="1" applyBorder="1" applyAlignment="1" applyProtection="1">
      <alignment horizontal="center" vertical="center" shrinkToFit="1"/>
      <protection hidden="1"/>
    </xf>
    <xf numFmtId="14" fontId="60" fillId="3" borderId="8" xfId="24" applyNumberFormat="1" applyFont="1" applyFill="1" applyBorder="1" applyAlignment="1" applyProtection="1">
      <alignment horizontal="center" vertical="center" shrinkToFit="1"/>
      <protection hidden="1"/>
    </xf>
    <xf numFmtId="14" fontId="60" fillId="3" borderId="9" xfId="24" applyNumberFormat="1" applyFont="1" applyFill="1" applyBorder="1" applyAlignment="1" applyProtection="1">
      <alignment horizontal="center" vertical="center" shrinkToFit="1"/>
      <protection hidden="1"/>
    </xf>
    <xf numFmtId="177" fontId="60" fillId="36" borderId="14" xfId="24" applyNumberFormat="1" applyFont="1" applyFill="1" applyBorder="1" applyAlignment="1" applyProtection="1">
      <alignment horizontal="center" vertical="center" wrapText="1"/>
      <protection locked="0"/>
    </xf>
    <xf numFmtId="177" fontId="60" fillId="36" borderId="8" xfId="24" applyNumberFormat="1" applyFont="1" applyFill="1" applyBorder="1" applyAlignment="1" applyProtection="1">
      <alignment horizontal="center" vertical="center" wrapText="1"/>
      <protection locked="0"/>
    </xf>
    <xf numFmtId="177" fontId="60" fillId="36" borderId="9" xfId="24" applyNumberFormat="1" applyFont="1" applyFill="1" applyBorder="1" applyAlignment="1" applyProtection="1">
      <alignment horizontal="center" vertical="center" wrapText="1"/>
      <protection locked="0"/>
    </xf>
  </cellXfs>
  <cellStyles count="27">
    <cellStyle name="Moeda" xfId="1" builtinId="4"/>
    <cellStyle name="Moeda 2" xfId="3" xr:uid="{00000000-0005-0000-0000-000001000000}"/>
    <cellStyle name="Normal" xfId="0" builtinId="0"/>
    <cellStyle name="Normal 2" xfId="2" xr:uid="{00000000-0005-0000-0000-000003000000}"/>
    <cellStyle name="Normal 2 2" xfId="5" xr:uid="{00000000-0005-0000-0000-000004000000}"/>
    <cellStyle name="Normal 2 2 2" xfId="14" xr:uid="{00000000-0005-0000-0000-000005000000}"/>
    <cellStyle name="Normal 2 2 2 2" xfId="21" xr:uid="{00000000-0005-0000-0000-000006000000}"/>
    <cellStyle name="Normal 2 2 2 2 2" xfId="17" xr:uid="{00000000-0005-0000-0000-000007000000}"/>
    <cellStyle name="Normal 2 2 2 3" xfId="22" xr:uid="{00000000-0005-0000-0000-000008000000}"/>
    <cellStyle name="Normal 2 2 3" xfId="15" xr:uid="{00000000-0005-0000-0000-000009000000}"/>
    <cellStyle name="Normal 2 2 4" xfId="20" xr:uid="{00000000-0005-0000-0000-00000A000000}"/>
    <cellStyle name="Normal 2 6" xfId="24" xr:uid="{00000000-0005-0000-0000-00000B000000}"/>
    <cellStyle name="Normal 2 6 2" xfId="25" xr:uid="{00000000-0005-0000-0000-00000C000000}"/>
    <cellStyle name="Normal 3" xfId="12" xr:uid="{00000000-0005-0000-0000-00000D000000}"/>
    <cellStyle name="Normal 3 2" xfId="11" xr:uid="{00000000-0005-0000-0000-00000E000000}"/>
    <cellStyle name="Normal 3 3" xfId="16" xr:uid="{00000000-0005-0000-0000-00000F000000}"/>
    <cellStyle name="Normal 4" xfId="7" xr:uid="{00000000-0005-0000-0000-000010000000}"/>
    <cellStyle name="Normal 4 2" xfId="9" xr:uid="{00000000-0005-0000-0000-000011000000}"/>
    <cellStyle name="Percentagem 2" xfId="13" xr:uid="{00000000-0005-0000-0000-000012000000}"/>
    <cellStyle name="Porcentagem 11" xfId="19" xr:uid="{00000000-0005-0000-0000-000013000000}"/>
    <cellStyle name="Porcentagem 13" xfId="18" xr:uid="{00000000-0005-0000-0000-000014000000}"/>
    <cellStyle name="Porcentagem 2" xfId="23" xr:uid="{00000000-0005-0000-0000-000015000000}"/>
    <cellStyle name="Porcentagem 2 2" xfId="26" xr:uid="{00000000-0005-0000-0000-000016000000}"/>
    <cellStyle name="Separador de milhares 2_ORÇAMENTO matureia corrigido (DEZ 2009)" xfId="6" xr:uid="{00000000-0005-0000-0000-000017000000}"/>
    <cellStyle name="Vírgula 2" xfId="4" xr:uid="{00000000-0005-0000-0000-000018000000}"/>
    <cellStyle name="Vírgula 5" xfId="8" xr:uid="{00000000-0005-0000-0000-000019000000}"/>
    <cellStyle name="Vírgula 5 2" xfId="10" xr:uid="{00000000-0005-0000-0000-00001A000000}"/>
  </cellStyles>
  <dxfs count="19"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5.xml"/><Relationship Id="rId21" Type="http://schemas.openxmlformats.org/officeDocument/2006/relationships/externalLink" Target="externalLinks/externalLink10.xml"/><Relationship Id="rId34" Type="http://schemas.openxmlformats.org/officeDocument/2006/relationships/externalLink" Target="externalLinks/externalLink23.xml"/><Relationship Id="rId42" Type="http://schemas.openxmlformats.org/officeDocument/2006/relationships/externalLink" Target="externalLinks/externalLink31.xml"/><Relationship Id="rId47" Type="http://schemas.openxmlformats.org/officeDocument/2006/relationships/externalLink" Target="externalLinks/externalLink36.xml"/><Relationship Id="rId50" Type="http://schemas.openxmlformats.org/officeDocument/2006/relationships/externalLink" Target="externalLinks/externalLink39.xml"/><Relationship Id="rId55" Type="http://schemas.openxmlformats.org/officeDocument/2006/relationships/externalLink" Target="externalLinks/externalLink44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9" Type="http://schemas.openxmlformats.org/officeDocument/2006/relationships/externalLink" Target="externalLinks/externalLink18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32" Type="http://schemas.openxmlformats.org/officeDocument/2006/relationships/externalLink" Target="externalLinks/externalLink21.xml"/><Relationship Id="rId37" Type="http://schemas.openxmlformats.org/officeDocument/2006/relationships/externalLink" Target="externalLinks/externalLink26.xml"/><Relationship Id="rId40" Type="http://schemas.openxmlformats.org/officeDocument/2006/relationships/externalLink" Target="externalLinks/externalLink29.xml"/><Relationship Id="rId45" Type="http://schemas.openxmlformats.org/officeDocument/2006/relationships/externalLink" Target="externalLinks/externalLink34.xml"/><Relationship Id="rId53" Type="http://schemas.openxmlformats.org/officeDocument/2006/relationships/externalLink" Target="externalLinks/externalLink42.xml"/><Relationship Id="rId58" Type="http://schemas.openxmlformats.org/officeDocument/2006/relationships/externalLink" Target="externalLinks/externalLink47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0.xml"/><Relationship Id="rId1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6.xml"/><Relationship Id="rId30" Type="http://schemas.openxmlformats.org/officeDocument/2006/relationships/externalLink" Target="externalLinks/externalLink19.xml"/><Relationship Id="rId35" Type="http://schemas.openxmlformats.org/officeDocument/2006/relationships/externalLink" Target="externalLinks/externalLink24.xml"/><Relationship Id="rId43" Type="http://schemas.openxmlformats.org/officeDocument/2006/relationships/externalLink" Target="externalLinks/externalLink32.xml"/><Relationship Id="rId48" Type="http://schemas.openxmlformats.org/officeDocument/2006/relationships/externalLink" Target="externalLinks/externalLink37.xml"/><Relationship Id="rId56" Type="http://schemas.openxmlformats.org/officeDocument/2006/relationships/externalLink" Target="externalLinks/externalLink45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0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externalLink" Target="externalLinks/externalLink14.xml"/><Relationship Id="rId33" Type="http://schemas.openxmlformats.org/officeDocument/2006/relationships/externalLink" Target="externalLinks/externalLink22.xml"/><Relationship Id="rId38" Type="http://schemas.openxmlformats.org/officeDocument/2006/relationships/externalLink" Target="externalLinks/externalLink27.xml"/><Relationship Id="rId46" Type="http://schemas.openxmlformats.org/officeDocument/2006/relationships/externalLink" Target="externalLinks/externalLink35.xml"/><Relationship Id="rId59" Type="http://schemas.openxmlformats.org/officeDocument/2006/relationships/externalLink" Target="externalLinks/externalLink48.xml"/><Relationship Id="rId20" Type="http://schemas.openxmlformats.org/officeDocument/2006/relationships/externalLink" Target="externalLinks/externalLink9.xml"/><Relationship Id="rId41" Type="http://schemas.openxmlformats.org/officeDocument/2006/relationships/externalLink" Target="externalLinks/externalLink30.xml"/><Relationship Id="rId54" Type="http://schemas.openxmlformats.org/officeDocument/2006/relationships/externalLink" Target="externalLinks/externalLink43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7.xml"/><Relationship Id="rId36" Type="http://schemas.openxmlformats.org/officeDocument/2006/relationships/externalLink" Target="externalLinks/externalLink25.xml"/><Relationship Id="rId49" Type="http://schemas.openxmlformats.org/officeDocument/2006/relationships/externalLink" Target="externalLinks/externalLink38.xml"/><Relationship Id="rId57" Type="http://schemas.openxmlformats.org/officeDocument/2006/relationships/externalLink" Target="externalLinks/externalLink46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0.xml"/><Relationship Id="rId44" Type="http://schemas.openxmlformats.org/officeDocument/2006/relationships/externalLink" Target="externalLinks/externalLink33.xml"/><Relationship Id="rId52" Type="http://schemas.openxmlformats.org/officeDocument/2006/relationships/externalLink" Target="externalLinks/externalLink41.xml"/><Relationship Id="rId60" Type="http://schemas.openxmlformats.org/officeDocument/2006/relationships/externalLink" Target="externalLinks/externalLink49.xml"/><Relationship Id="rId65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39" Type="http://schemas.openxmlformats.org/officeDocument/2006/relationships/externalLink" Target="externalLinks/externalLink28.xml"/></Relationships>
</file>

<file path=xl/ctrlProps/ctrlProp1.xml><?xml version="1.0" encoding="utf-8"?>
<formControlPr xmlns="http://schemas.microsoft.com/office/spreadsheetml/2009/9/main" objectType="Spin" dx="22" fmlaLink="$AX$31" max="99" min="1" page="1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vmlDrawing5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67237</xdr:colOff>
      <xdr:row>1</xdr:row>
      <xdr:rowOff>89647</xdr:rowOff>
    </xdr:from>
    <xdr:to>
      <xdr:col>21</xdr:col>
      <xdr:colOff>605118</xdr:colOff>
      <xdr:row>5</xdr:row>
      <xdr:rowOff>313764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55" t="5786" r="60279" b="80473"/>
        <a:stretch/>
      </xdr:blipFill>
      <xdr:spPr>
        <a:xfrm>
          <a:off x="14690913" y="381000"/>
          <a:ext cx="1860176" cy="11766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1389530</xdr:colOff>
      <xdr:row>1</xdr:row>
      <xdr:rowOff>67235</xdr:rowOff>
    </xdr:from>
    <xdr:to>
      <xdr:col>5</xdr:col>
      <xdr:colOff>3283323</xdr:colOff>
      <xdr:row>4</xdr:row>
      <xdr:rowOff>194422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55" t="5786" r="60279" b="80473"/>
        <a:stretch/>
      </xdr:blipFill>
      <xdr:spPr>
        <a:xfrm>
          <a:off x="10925736" y="257735"/>
          <a:ext cx="1893793" cy="8667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179294</xdr:colOff>
      <xdr:row>0</xdr:row>
      <xdr:rowOff>145257</xdr:rowOff>
    </xdr:from>
    <xdr:to>
      <xdr:col>1</xdr:col>
      <xdr:colOff>784411</xdr:colOff>
      <xdr:row>3</xdr:row>
      <xdr:rowOff>52151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4" y="145257"/>
          <a:ext cx="1586192" cy="43076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33618</xdr:colOff>
      <xdr:row>1</xdr:row>
      <xdr:rowOff>78441</xdr:rowOff>
    </xdr:from>
    <xdr:to>
      <xdr:col>1</xdr:col>
      <xdr:colOff>666363</xdr:colOff>
      <xdr:row>3</xdr:row>
      <xdr:rowOff>155499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618" y="240366"/>
          <a:ext cx="1642395" cy="43900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36635</xdr:colOff>
      <xdr:row>1</xdr:row>
      <xdr:rowOff>0</xdr:rowOff>
    </xdr:from>
    <xdr:to>
      <xdr:col>6</xdr:col>
      <xdr:colOff>51289</xdr:colOff>
      <xdr:row>3</xdr:row>
      <xdr:rowOff>118271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635" y="114300"/>
          <a:ext cx="1129079" cy="29924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60</xdr:col>
          <xdr:colOff>0</xdr:colOff>
          <xdr:row>15</xdr:row>
          <xdr:rowOff>0</xdr:rowOff>
        </xdr:from>
        <xdr:to>
          <xdr:col>61</xdr:col>
          <xdr:colOff>0</xdr:colOff>
          <xdr:row>16</xdr:row>
          <xdr:rowOff>0</xdr:rowOff>
        </xdr:to>
        <xdr:sp macro="" textlink="">
          <xdr:nvSpPr>
            <xdr:cNvPr id="21505" name="Spinner 1" hidden="1">
              <a:extLst>
                <a:ext uri="{63B3BB69-23CF-44E3-9099-C40C66FF867C}">
                  <a14:compatExt spid="_x0000_s21505"/>
                </a:ext>
                <a:ext uri="{FF2B5EF4-FFF2-40B4-BE49-F238E27FC236}">
                  <a16:creationId xmlns:a16="http://schemas.microsoft.com/office/drawing/2014/main" id="{00000000-0008-0000-0A00-00000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  <xdr:twoCellAnchor editAs="oneCell">
    <xdr:from>
      <xdr:col>0</xdr:col>
      <xdr:colOff>58615</xdr:colOff>
      <xdr:row>1</xdr:row>
      <xdr:rowOff>0</xdr:rowOff>
    </xdr:from>
    <xdr:to>
      <xdr:col>7</xdr:col>
      <xdr:colOff>146538</xdr:colOff>
      <xdr:row>3</xdr:row>
      <xdr:rowOff>118271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615" y="114300"/>
          <a:ext cx="1135673" cy="29924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TESE031\Usuarios\DOC\Micro_ASHFORD\PLANILHAS%202001%20(TUDO)\PROJETO%20ALVORADA%202\ALVORADA%20COMPLETO\E.E%20E.F.M.%20Napole&#227;o%20A.%20N&#243;brega%20-%20S.%20Mamed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iramiltonassessoria\A%20%20-%20%20Trabalhos%20Atuais%20UFPB\AULAS\Tecnologia%20II%20%2005.2\Equipe%20BrunaJulianaThais\Quarto\PRE&#199;O2006-atualizado%20MAI200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%20%20-%20%20Trabalhos%20Atuais%20UFPB\AULAS\Tecnologia%20II%20%2005.2\Equipe%20BrunaJulianaThais\Terceiro\Planilhas%20-%20predi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ramiltonassessoria\A%20%20-%20%20Trabalhos%20Atuais%20UFPB\AULAS\Tecnologia%20II%20%2005.2\Equipe%20BrunaJulianaThais\Quarto\PRE&#199;O2006-atualizado%20MAI200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Backup%20F\Users\Aldo\Desktop\NATUB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aramy\Users\ARNALDO\Documents\ARNALDO%20GERAL\22-CLAUDINEIA\GIN&#193;SIO%20PAULISTA\10-QUADRA%20POLIESPORTIVA%202&#170;%20ETAPA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_aroldo\Meus%20documentos\GEOSOLO\PAVIMENT_VG\Medi&#231;&#227;o%20n&#186;%2006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_aroldo\Meus%20documentos\GEOSOLO\PAVIMENT_VG\Med_5_marajoar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ndra\SERVIDOR\2012\PREFEITURAS\MARIZ&#211;POLIS\CAIXA\CONTRATOS%202011\PAVIMENTA&#199;&#195;O%20-%20MTUR\ENGENHARIA\Or&#231;amento%20pavimenta&#231;&#227;o%2050000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c_1\tec1\ARQ\SOLOTEC\BR-476\VIGA\ANALISE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Usuarios\Neuza\HGMJusti&#231;aFederaCabedelo\PLANILHAComposi&#231;&#242;esTP05.2005Cabedelo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TESE031\Usuarios\DOC\Micro_ASHFORD\PLANILHAS%202001%20(TUDO)\PROJETO%20ALVORADA%202\ALVORADA%20COMPLETO\E.E%20E.F.M.%20de%20Alcantil%20-%20Alcantil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servidor\Meus%20Documentos\FV-DNE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servidor\0798\TECNICO\TEACOMP\LOTE06\P09\P10\RELAT61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beca\Desktop\REBECA\TRABALHO\INALDO\CACIMBAS%20ESTRADAS%20VICINAIS%20VENCEDORA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guaribe\c\TEMP\Fabio\Campanario_agua\Campanario\Agua\Volume4e5\Memorial-Orcamneto\Orc_Automacao%20agua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projetos\Projeto%20Alvorada\Projeto%20B&#225;sico%20Croat&#225;\&#193;gua\quadros\Orca_Esgoto_Col&#244;nia%202a%20ETAP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bec\Downloads\PLE.xlsm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C.U.%20LOT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Licita&#231;&#245;es\CLIENTES\ATECEL\Licita&#231;&#245;es\Elementos\CGrandeZO_Colinas\Or&#231;amento\CGrande_Colinas%20do%20Sol_Or&#231;aBase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CLIENTES\ATECEL\Licita&#231;&#245;es\Elementos\CGrandeZO_Colinas\Or&#231;amento\CGrande_Colinas%20do%20Sol_Or&#231;aBase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projetos\Projeto%20Alvorada\Projeto%20B&#225;sico%20Croat&#225;\&#193;gua\Quantitativos\Or&#231;amento%20&#193;gua%20Croat&#225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PROJETOS\SISTEMA%20DE%20ABASTECIMENTO%20DE%20AGUA%20DA%20R.M.%20DE%20BELEM-PA\DIVERSOS\DIMI\Adutoras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beca\Downloads\PLE.xlsm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bec\Desktop\TRABALHO\INALDO\UMBUZEIRO%20ESTRADAS%20APODI%204%25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ramiltonassessoria\2009\PREFEITURAS\Matur&#233;ia\Banco%20de%20sementes%200276650-94\PROJETO%20COMPLETO(AGOSTO)\OR&#199;AMENTO%20matureia%20corrigido%20(DEZ%202009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iramiltonassessoria\2009\PREFEITURAS\Matur&#233;ia\Banco%20de%20sementes%200276650-94\PROJETO%20COMPLETO(AGOSTO)\OR&#199;AMENTO%20matureia%20corrigido%20(DEZ%202009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enharia01\e%20em%20eng1\DER\PB008norte\Pb008n-RelFinal01\Pb008n-RelFinal01-Dimens&amp;ComparaPavim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C.B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PROJETOS%20DIVERSOS\Agua-Porto%20Velho\A.G.%20Resposta_ADM\Administra&#231;&#227;o%20Local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beca\Downloads\QCI%20%20(1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ysa\c\INTERNET\Eudora\Attach\SBLO_PcP-AmpTPS_fora_CLP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uiz1\c\EXCEL\CECAV\OR&#199;CILNI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ramiltonassessoria\2010\PREFEITURAS%202010\Cacimba%20de%20Areia\Caixa\CV%20Caixa%20Campo%20140.000,00\AMPLIAC&#195;O%20DO%20CAMPO%20DE%20FUTEBOL%20(140.000,00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iramiltonassessoria\2010\PREFEITURAS%202010\Cacimba%20de%20Areia\Caixa\CV%20Caixa%20Campo%20140.000,00\AMPLIAC&#195;O%20DO%20CAMPO%20DE%20FUTEBOL%20(140.000,00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vtec\djalma\Meus%20Documentos\Djalma\Composi&#231;&#227;o%20de%20pre&#231;os\PRE&#199;O95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vtec\djalma\Meus%20Documentos\Djalma\Composi&#231;&#227;o%20de%20pre&#231;os\Composi&#231;&#227;o%20b&#225;sica9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b7131sr001\7131\Interno\008_ENGENHARIA\MUNICIPIOS_TRABALHOS%20DE%20ENGENHARIA\RIO%20TINTO\RRE%20CR%200400546%20MO41211005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nderson\Downloads\Planilha%20Or&#231;ament&#225;ria%20-%20REM&#205;GIO%20-%201042352-11%20-%202018%20(1)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bec\Downloads\PLE%20-%20Campo-%20(VISTA%20SERRANA)%20-%20CR%201063331-33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1Projetos%20Oficiais\1CEHAP%20-%20Promoradia%202005\15%20-%20OR&#199;AMENTOS\Caixa%20definitivo\11%20-%20Uira&#250;na%20e%2010%20outros\11.9%20Or&#231;%20-%20PO&#199;O%20JOS&#201;%20DE%20MOURA%20-%20caixa2%20v2.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Usuarios\Neuza\CeltaConst.Empreend.Caico%20RN\Composi&#231;&#242;esEEAugustoSeverolRN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183;Ccl\Concorrencia\10%20sec%20saude\QL2FAXW\INBOX\PROJETOS\PETROL&#194;N\OR021296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Backup%20F\2017\ENGENHARIA\FUNCION&#193;RIOS\TEREZA\Serra%20da%20Raiz\Pavimenta&#231;&#227;o\Or&#231;amento\Planilha%20Or&#231;ament&#225;ria%20-%20serra%20da%20raiz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6A39D699\Planilha%20Or&#231;ament&#225;ria%20Gin&#225;sio%20de%20Santa%20Gertrudes_ADITAMENTO_final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servidor\Meus%20documentos\EGESA\Br-482mg\Volume2\CANAA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\programas\Documents%20and%20Settings\C%20arlos%20%20Machado\My%20Documents\Disco%201\BR-262-MS(3)\Anexos%20PGQ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emp\AEG-OLD$\ar250\Projetos\Esta&#231;&#227;o%20Ci&#234;ncia%20-%20Niemeyer\Or&#231;amento\Or&#231;amento%20Final\Estacao%20Ciencia%20Or&#231;amento%20Concorr&#234;ncia%20012-2006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\programas\PATO%20-%20BR%20-%20425%20aditivo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PROJETOS%20DIVERSOS\Agua-Porto%20Velho\A.G.%20Resposta_ADM\Adm%20Local%20-%20Porto%20Velh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ONOGRAMA - 120 Dias"/>
      <sheetName val="Reforma"/>
      <sheetName val="Ciência da Natureza"/>
      <sheetName val="Informática"/>
      <sheetName val="Biblioteca"/>
      <sheetName val="CRONOGRAMA_-_120_Dias"/>
      <sheetName val="Ciência_da_Natureza"/>
      <sheetName val="ENTRADA_DE_DADOS"/>
      <sheetName val="FRE_"/>
      <sheetName val="INCCTOT"/>
      <sheetName val="MEMÓRIA SERVIÇOS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COMPOSIÇÃO"/>
      <sheetName val="QUANTITATIVO"/>
      <sheetName val="CRONOGRAMA"/>
    </sheetNames>
    <sheetDataSet>
      <sheetData sheetId="0" refreshError="1">
        <row r="8">
          <cell r="C8">
            <v>1.59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adro de quantitativos"/>
      <sheetName val="INSUMOS"/>
      <sheetName val="CPU"/>
      <sheetName val="ORÇAMENTO obra"/>
      <sheetName val="Cronograma Fisico"/>
      <sheetName val="Cronograma Financeiro"/>
      <sheetName val="Quadro_de_quantitativos"/>
      <sheetName val="ORÇAMENTO_obra"/>
      <sheetName val="Cronograma_Fisico"/>
      <sheetName val="Cronograma_Financeiro"/>
    </sheetNames>
    <sheetDataSet>
      <sheetData sheetId="0" refreshError="1"/>
      <sheetData sheetId="1" refreshError="1">
        <row r="6">
          <cell r="C6">
            <v>1.91</v>
          </cell>
        </row>
      </sheetData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COMPOSIÇÃO"/>
      <sheetName val="QUANTITATIVO"/>
      <sheetName val="CRONOGRAMA"/>
    </sheetNames>
    <sheetDataSet>
      <sheetData sheetId="0" refreshError="1">
        <row r="8">
          <cell r="C8">
            <v>1.59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LOBAL"/>
      <sheetName val="Memória"/>
      <sheetName val="Orçam."/>
      <sheetName val="Pavimento"/>
      <sheetName val="Rampa"/>
      <sheetName val="Drenagem"/>
      <sheetName val="BDI"/>
      <sheetName val="Não imprimir"/>
      <sheetName val="Não imprimir (2)"/>
      <sheetName val="Orçam_"/>
      <sheetName val="Não_imprimir"/>
      <sheetName val="Não_imprimir_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B.D.I"/>
      <sheetName val="L.S"/>
      <sheetName val="MEMORIA"/>
      <sheetName val="PLAN. DE PREÇO"/>
      <sheetName val="INVESTIMENTO"/>
      <sheetName val="COMPOSIÇÃO"/>
      <sheetName val="CRONOGRAMA"/>
    </sheetNames>
    <sheetDataSet>
      <sheetData sheetId="0">
        <row r="8">
          <cell r="C8">
            <v>1.91</v>
          </cell>
        </row>
        <row r="9">
          <cell r="C9">
            <v>2.56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latório-5ª med."/>
      <sheetName val="RESUMO-DVOP"/>
      <sheetName val="REAJUSTE "/>
      <sheetName val="Rem. e limpeza "/>
      <sheetName val="Cubação - Teórica"/>
      <sheetName val="DMT - TEORICO "/>
      <sheetName val="Cub.-Med 5"/>
      <sheetName val="DMT-5ª MEDIÇÃO "/>
      <sheetName val="Cronograma Físico-Financeiro"/>
      <sheetName val="Cronograma Semanal"/>
      <sheetName val="Bueiros"/>
      <sheetName val="Regula"/>
      <sheetName val="Sub-base"/>
      <sheetName val="Base"/>
      <sheetName val="Imprimação"/>
      <sheetName val="CBUQ"/>
      <sheetName val="Colchão drenante"/>
      <sheetName val="TSS"/>
      <sheetName val="TSD-FOG"/>
      <sheetName val="AGREGADOS"/>
      <sheetName val="Pintura"/>
      <sheetName val="Grama"/>
      <sheetName val="Transporte de brita"/>
      <sheetName val="DRENO"/>
      <sheetName val="DRENO SALDO"/>
      <sheetName val="AÇO CA-50"/>
      <sheetName val="AÇO CA-50 (2)"/>
      <sheetName val="DMT - TEORICO 2"/>
      <sheetName val="Acumul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36">
          <cell r="J36">
            <v>39224</v>
          </cell>
          <cell r="M36">
            <v>39224</v>
          </cell>
        </row>
      </sheetData>
      <sheetData sheetId="12" refreshError="1">
        <row r="36">
          <cell r="U36">
            <v>228419.09999999998</v>
          </cell>
        </row>
      </sheetData>
      <sheetData sheetId="13" refreshError="1">
        <row r="39">
          <cell r="U39">
            <v>263049.59999999998</v>
          </cell>
        </row>
        <row r="40">
          <cell r="U40">
            <v>13152.48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"/>
      <sheetName val="MED_5"/>
      <sheetName val="REL MED_5"/>
      <sheetName val="Relatório-1ª med."/>
      <sheetName val="DRENA"/>
      <sheetName val="Plan2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 DE CALCULO"/>
      <sheetName val="ORÇAMENTO"/>
      <sheetName val="QCI"/>
      <sheetName val="Cronog CP financeira"/>
      <sheetName val="Custos Unitários "/>
      <sheetName val="COMPOSIÇÃO DO BDI "/>
      <sheetName val="CUBACA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áf1"/>
      <sheetName val="Gráf2"/>
      <sheetName val="Gráf3"/>
      <sheetName val="Gráf4"/>
      <sheetName val="Viga Benkellman"/>
      <sheetName val="Estudo Estatístico"/>
      <sheetName val="Pro - 10 norma A"/>
      <sheetName val="Pró - 11 norma B"/>
      <sheetName val="Resumo subtrechos homgêneos"/>
      <sheetName val="Demonstrativo Dimensionamento"/>
      <sheetName val="Camadas Mat. Distintos"/>
      <sheetName val="PRO-08"/>
      <sheetName val="ANALISES"/>
      <sheetName val="Quadro + Gráfico"/>
      <sheetName val="Custo do CM-30"/>
      <sheetName val="Cálculo"/>
      <sheetName val="Preços"/>
      <sheetName val="Desp. Apoio"/>
      <sheetName val="memória de calculo_liquida"/>
      <sheetName val="Viga_Benkellman"/>
      <sheetName val="Estudo_Estatístico"/>
      <sheetName val="Pro_-_10_norma_A"/>
      <sheetName val="Pró_-_11_norma_B"/>
      <sheetName val="Resumo_subtrechos_homgêneos"/>
      <sheetName val="Demonstrativo_Dimensionamento"/>
      <sheetName val="Camadas_Mat__Distintos"/>
      <sheetName val="Custo_do_CM-30"/>
      <sheetName val="memória_de_calculo_liquida"/>
      <sheetName val="Quadro_+_Gráfico"/>
      <sheetName val="Desp__Apoio"/>
      <sheetName val="Fresagem de Pista Ago-98"/>
      <sheetName val="Proposta"/>
      <sheetName val="Carimbo de Nota"/>
      <sheetName val="P3"/>
      <sheetName val="PLANILHA ATUALIZADA"/>
      <sheetName val="Auxiliar"/>
      <sheetName val="COMPOS1"/>
      <sheetName val="RELATA"/>
      <sheetName val="Tela"/>
      <sheetName val="Atualizacao"/>
      <sheetName val="Chuvas"/>
      <sheetName val="Mediçã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COMPOSIÇÃO"/>
      <sheetName val="PlanilhaAmpliação"/>
      <sheetName val="BDI25"/>
      <sheetName val="EncSociais 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for Out. 2001 - BDI=20% Ajust"/>
      <sheetName val="Biblioteca Out. 2001 - BDI=20%"/>
      <sheetName val=" Salas OUT 2001 COM BDI 20%"/>
      <sheetName val="Lab cienc nat BRASILIA"/>
      <sheetName val="CRONOGRAMA - 120 Dias"/>
      <sheetName val="Refor Out_ 2001 _ BDI_20_ Ajust"/>
      <sheetName val="Refor_Out__2001_-_BDI=20%_Ajust"/>
      <sheetName val="Biblioteca_Out__2001_-_BDI=20%"/>
      <sheetName val="_Salas_OUT_2001_COM_BDI_20%"/>
      <sheetName val="Lab_cienc_nat_BRASILIA"/>
      <sheetName val="CRONOGRAMA_-_120_Dias"/>
      <sheetName val="Refor_Out__2001___BDI_20__Ajust"/>
      <sheetName val="Refor_Out__2001_-_BDI=20%_Ajus1"/>
      <sheetName val="Biblioteca_Out__2001_-_BDI=20%1"/>
      <sheetName val="_Salas_OUT_2001_COM_BDI_20%1"/>
      <sheetName val="Lab_cienc_nat_BRASILIA1"/>
      <sheetName val="CRONOGRAMA_-_120_Dias1"/>
      <sheetName val="Refor_Out__2001___BDI_20__Ajus1"/>
      <sheetName val="Refor_Out__2001_-_BDI=20%_Ajus2"/>
      <sheetName val="Biblioteca_Out__2001_-_BDI=20%2"/>
      <sheetName val="_Salas_OUT_2001_COM_BDI_20%2"/>
      <sheetName val="Lab_cienc_nat_BRASILIA2"/>
      <sheetName val="CRONOGRAMA_-_120_Dias2"/>
      <sheetName val="Refor_Out__2001___BDI_20__Ajus2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JETO"/>
      <sheetName val="FVorigi"/>
      <sheetName val="FVmodif"/>
      <sheetName val="FVresumo"/>
      <sheetName val="FVadotar"/>
      <sheetName val="Calculo4010"/>
      <sheetName val="ExempFC1"/>
      <sheetName val="ExemFC2"/>
      <sheetName val="ExemFC3"/>
      <sheetName val="Exemp1"/>
      <sheetName val="Exemp2"/>
      <sheetName val="Exemp3"/>
      <sheetName val="Exemp4"/>
      <sheetName val="Exemp5"/>
      <sheetName val="Exemp6"/>
      <sheetName val="Exemp7"/>
      <sheetName val="Exemp8"/>
      <sheetName val="Exerci1"/>
      <sheetName val="Exerci2"/>
      <sheetName val="PROVA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_AUT1"/>
      <sheetName val="AUT_ORIGINAL"/>
    </sheetNames>
    <sheetDataSet>
      <sheetData sheetId="0"/>
      <sheetData sheetId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RENAGEM PLUVIAL"/>
      <sheetName val="MEMORIA DE CALCULO"/>
      <sheetName val="ORÇ"/>
      <sheetName val="C1"/>
      <sheetName val="C2"/>
      <sheetName val="PLE 1"/>
      <sheetName val="PLE 2"/>
      <sheetName val="CRON"/>
      <sheetName val="BDI"/>
      <sheetName val="ENCARGOS SOCIAIS"/>
      <sheetName val="QCI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5">
          <cell r="R15">
            <v>0</v>
          </cell>
          <cell r="AA15">
            <v>1679815.9</v>
          </cell>
          <cell r="AB15">
            <v>0</v>
          </cell>
          <cell r="AC15">
            <v>0</v>
          </cell>
        </row>
        <row r="16">
          <cell r="R16">
            <v>0</v>
          </cell>
          <cell r="AA16">
            <v>1679815.9045000002</v>
          </cell>
          <cell r="AB16">
            <v>0</v>
          </cell>
          <cell r="AC16">
            <v>0</v>
          </cell>
        </row>
        <row r="17">
          <cell r="R17">
            <v>0</v>
          </cell>
          <cell r="AA17">
            <v>0</v>
          </cell>
          <cell r="AB17">
            <v>0</v>
          </cell>
          <cell r="AC17">
            <v>0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TR 2"/>
      <sheetName val="UTR1"/>
      <sheetName val="UTR3"/>
      <sheetName val="UTR4"/>
      <sheetName val="UTR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T_OBRAS"/>
      <sheetName val="ligação predial"/>
      <sheetName val="REDE COLETORA"/>
      <sheetName val="ESTA ELEVATÓRIA_"/>
      <sheetName val="EMISSÁRIO_"/>
      <sheetName val="AQU TERRENO-"/>
      <sheetName val="RESUMO"/>
      <sheetName val="AQU TERRENO_"/>
    </sheetNames>
    <sheetDataSet>
      <sheetData sheetId="0" refreshError="1">
        <row r="8">
          <cell r="H8">
            <v>15099.060000000001</v>
          </cell>
        </row>
      </sheetData>
      <sheetData sheetId="1" refreshError="1">
        <row r="9">
          <cell r="H9">
            <v>87735.12</v>
          </cell>
        </row>
        <row r="19">
          <cell r="H19">
            <v>33993.180000000008</v>
          </cell>
        </row>
      </sheetData>
      <sheetData sheetId="2" refreshError="1">
        <row r="9">
          <cell r="H9">
            <v>327265.86999999994</v>
          </cell>
        </row>
        <row r="67">
          <cell r="H67">
            <v>90106.86</v>
          </cell>
        </row>
      </sheetData>
      <sheetData sheetId="3" refreshError="1">
        <row r="9">
          <cell r="H9">
            <v>30966.526499999996</v>
          </cell>
        </row>
        <row r="106">
          <cell r="H106">
            <v>49744.2</v>
          </cell>
        </row>
        <row r="143">
          <cell r="H143">
            <v>18679.9211</v>
          </cell>
        </row>
      </sheetData>
      <sheetData sheetId="4" refreshError="1">
        <row r="9">
          <cell r="H9">
            <v>797.15</v>
          </cell>
        </row>
        <row r="39">
          <cell r="H39">
            <v>754.13</v>
          </cell>
        </row>
        <row r="50">
          <cell r="H50">
            <v>6502.5400000000009</v>
          </cell>
        </row>
        <row r="80">
          <cell r="H80">
            <v>3995.81</v>
          </cell>
        </row>
      </sheetData>
      <sheetData sheetId="5" refreshError="1">
        <row r="9">
          <cell r="H9">
            <v>12000</v>
          </cell>
        </row>
      </sheetData>
      <sheetData sheetId="6"/>
      <sheetData sheetId="7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sheetDataSet>
      <sheetData sheetId="0"/>
      <sheetData sheetId="1"/>
      <sheetData sheetId="2"/>
      <sheetData sheetId="3"/>
      <sheetData sheetId="4"/>
      <sheetData sheetId="5">
        <row r="13">
          <cell r="B13">
            <v>0</v>
          </cell>
        </row>
        <row r="14">
          <cell r="C14">
            <v>13</v>
          </cell>
        </row>
        <row r="15">
          <cell r="C15">
            <v>13</v>
          </cell>
        </row>
        <row r="16">
          <cell r="C16">
            <v>13</v>
          </cell>
        </row>
        <row r="17">
          <cell r="C17">
            <v>13</v>
          </cell>
        </row>
        <row r="18">
          <cell r="C18">
            <v>13</v>
          </cell>
        </row>
        <row r="19">
          <cell r="C19">
            <v>1</v>
          </cell>
        </row>
        <row r="20">
          <cell r="C20">
            <v>1</v>
          </cell>
        </row>
        <row r="21">
          <cell r="C21">
            <v>1</v>
          </cell>
        </row>
        <row r="22">
          <cell r="C22">
            <v>1</v>
          </cell>
        </row>
        <row r="23">
          <cell r="C23">
            <v>1</v>
          </cell>
        </row>
        <row r="24">
          <cell r="C24">
            <v>1</v>
          </cell>
        </row>
        <row r="25">
          <cell r="C25">
            <v>1</v>
          </cell>
        </row>
        <row r="26">
          <cell r="C26">
            <v>1</v>
          </cell>
        </row>
        <row r="27">
          <cell r="C27">
            <v>1</v>
          </cell>
        </row>
        <row r="28">
          <cell r="C28">
            <v>1</v>
          </cell>
        </row>
        <row r="29">
          <cell r="C29">
            <v>1</v>
          </cell>
        </row>
        <row r="30">
          <cell r="C30">
            <v>1</v>
          </cell>
        </row>
        <row r="31">
          <cell r="C31">
            <v>1</v>
          </cell>
        </row>
        <row r="32">
          <cell r="C32">
            <v>1</v>
          </cell>
        </row>
        <row r="33">
          <cell r="C33">
            <v>1</v>
          </cell>
        </row>
        <row r="34">
          <cell r="C34">
            <v>1</v>
          </cell>
        </row>
        <row r="35">
          <cell r="C35">
            <v>1</v>
          </cell>
        </row>
        <row r="36">
          <cell r="C36">
            <v>1</v>
          </cell>
        </row>
        <row r="37">
          <cell r="C37">
            <v>1</v>
          </cell>
        </row>
      </sheetData>
      <sheetData sheetId="6">
        <row r="13">
          <cell r="B13">
            <v>0</v>
          </cell>
        </row>
      </sheetData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U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ADOS"/>
      <sheetName val="ORÇAMENTO"/>
      <sheetName val="QCI"/>
      <sheetName val="Cronograma"/>
      <sheetName val="ORÇAM. - ÁGUA"/>
      <sheetName val="ORÇAM. - ESGOTO"/>
      <sheetName val="QUADRO QUANT. ESGOTO"/>
      <sheetName val="ORÇAM. - ELÉTRICO"/>
    </sheetNames>
    <sheetDataSet>
      <sheetData sheetId="0">
        <row r="5">
          <cell r="F5">
            <v>362</v>
          </cell>
          <cell r="I5">
            <v>30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ADOS"/>
      <sheetName val="ORÇAMENTO"/>
      <sheetName val="QCI"/>
      <sheetName val="Cronograma"/>
      <sheetName val="ORÇAM. - ÁGUA"/>
      <sheetName val="ORÇAM. - ESGOTO"/>
      <sheetName val="QUADRO QUANT. ESGOTO"/>
      <sheetName val="ORÇAM. - ELÉTRICO"/>
    </sheetNames>
    <sheetDataSet>
      <sheetData sheetId="0">
        <row r="5">
          <cell r="F5">
            <v>362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 - Captação_Elevação 1a Etapa "/>
      <sheetName val="Resumo"/>
      <sheetName val="A - Canteiro de Obra"/>
      <sheetName val="C - Captação_Elevação 2a Etapa "/>
      <sheetName val="D -Adutora OK"/>
      <sheetName val="E - Reservatório Apoiado OK"/>
      <sheetName val="F - Estação de Tratamento"/>
      <sheetName val="G - Rede de Distribuição OK"/>
      <sheetName val="H - Ligação Predial OK"/>
      <sheetName val="I - Escritório de Operações OK"/>
      <sheetName val="B _ Captação_Elevação 1a Etapa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tico"/>
      <sheetName val="QUANT.SERVIÇO"/>
      <sheetName val="Resumo A"/>
      <sheetName val="Planilha Orcamentaria"/>
      <sheetName val="Planilha Orcamentaria (2)"/>
      <sheetName val="Augusto M. FoFo"/>
      <sheetName val="Lote 02 FoF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sheetDataSet>
      <sheetData sheetId="0">
        <row r="33">
          <cell r="A33" t="str">
            <v>Núm do Evento</v>
          </cell>
        </row>
        <row r="41">
          <cell r="C41">
            <v>0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ória de Cálculo"/>
      <sheetName val="ORÇ"/>
      <sheetName val="CPU"/>
      <sheetName val="CRONOGRAMA"/>
      <sheetName val="PLE"/>
      <sheetName val="BDI"/>
      <sheetName val="ENCARGOS"/>
      <sheetName val="DAD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3">
          <cell r="A33" t="str">
            <v>Núm do Evento</v>
          </cell>
        </row>
        <row r="34">
          <cell r="A34">
            <v>1</v>
          </cell>
        </row>
        <row r="41">
          <cell r="C41">
            <v>0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 DE CUSTOS"/>
      <sheetName val="BCO DE SEMENTES CORRETA"/>
      <sheetName val="QUADRA MULTI_USO"/>
      <sheetName val="CTO DE ATIVIDADES CORRETO"/>
      <sheetName val="ORÇAMENTO GLOBAL"/>
      <sheetName val="FOSSA e SUMIDOURO"/>
      <sheetName val="Orçamento Banco em Alvenaria"/>
      <sheetName val="Orçamento Cisterna"/>
      <sheetName val="COMPOSIÇÃO _FOSSA E SUMIDOURO_"/>
      <sheetName val="elétrico com códigos_3_"/>
      <sheetName val="QCI FINAL"/>
      <sheetName val="CRONOGRAMA GLOBAL"/>
      <sheetName val="CRON. GLOBAL S EQUIPAM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 DE CUSTOS"/>
      <sheetName val="BCO DE SEMENTES CORRETA"/>
      <sheetName val="QUADRA MULTI_USO"/>
      <sheetName val="CTO DE ATIVIDADES CORRETO"/>
      <sheetName val="ORÇAMENTO GLOBAL"/>
      <sheetName val="FOSSA e SUMIDOURO"/>
      <sheetName val="Orçamento Banco em Alvenaria"/>
      <sheetName val="Orçamento Cisterna"/>
      <sheetName val="COMPOSIÇÃO _FOSSA E SUMIDOURO_"/>
      <sheetName val="elétrico com códigos_3_"/>
      <sheetName val="QCI FINAL"/>
      <sheetName val="CRONOGRAMA GLOBAL"/>
      <sheetName val="CRON. GLOBAL S EQUIPAM."/>
      <sheetName val="COMPOSIÇÃO_DE_CUSTOS"/>
      <sheetName val="BCO_DE_SEMENTES_CORRETA"/>
      <sheetName val="QUADRA_MULTI_USO"/>
      <sheetName val="CTO_DE_ATIVIDADES_CORRETO"/>
      <sheetName val="ORÇAMENTO_GLOBAL"/>
      <sheetName val="FOSSA_e_SUMIDOURO"/>
      <sheetName val="Orçamento_Banco_em_Alvenaria"/>
      <sheetName val="Orçamento_Cisterna"/>
      <sheetName val="COMPOSIÇÃO__FOSSA_E_SUMIDOURO_"/>
      <sheetName val="elétrico_com_códigos_3_"/>
      <sheetName val="QCI_FINAL"/>
      <sheetName val="CRONOGRAMA_GLOBAL"/>
      <sheetName val="CRON__GLOBAL_S_EQUIPAM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çosNoPrint"/>
      <sheetName val="ComparaQuantNoPrint"/>
      <sheetName val="TodasTraf-2011-NoPrint"/>
      <sheetName val="TrafPb008"/>
      <sheetName val="PavPb008"/>
      <sheetName val="TrafPb027"/>
      <sheetName val="PavPb027"/>
      <sheetName val="TrafPb033(1)"/>
      <sheetName val="PavPb033(1)"/>
      <sheetName val="TrafPb033(2)"/>
      <sheetName val="PavPb033(2)"/>
      <sheetName val="TrafPb059(1)"/>
      <sheetName val="PavPb059(1)"/>
      <sheetName val="TrafPb059(2)"/>
      <sheetName val="PavPb059(2)"/>
      <sheetName val="TrafPb061"/>
      <sheetName val="PavPb061"/>
      <sheetName val="TrafPb065"/>
      <sheetName val="PavPb065"/>
      <sheetName val="TodasTraf-2000-NoPrint"/>
      <sheetName val="Br101-NoPrint"/>
      <sheetName val="TrafAnual-NoPrint"/>
      <sheetName val="TrafContExpan-NoPrint"/>
      <sheetName val="PavComplNoPrin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7">
          <cell r="C7" t="str">
            <v>TRECHO</v>
          </cell>
          <cell r="D7" t="str">
            <v>CARRO DE PASSEIO</v>
          </cell>
          <cell r="E7" t="str">
            <v>ÔNIBUS</v>
          </cell>
          <cell r="F7" t="str">
            <v>CAMINHÃO 2C</v>
          </cell>
          <cell r="G7" t="str">
            <v>CAMINHÃO 3C</v>
          </cell>
          <cell r="H7" t="str">
            <v xml:space="preserve">SEMIREB. 2S2       </v>
          </cell>
          <cell r="I7" t="str">
            <v>SEMIREB. 2S3</v>
          </cell>
          <cell r="J7" t="str">
            <v>SEMIREB. 3S2</v>
          </cell>
          <cell r="K7" t="str">
            <v>TOTAL COMERCIAL</v>
          </cell>
          <cell r="L7" t="str">
            <v>TOTAL</v>
          </cell>
        </row>
        <row r="8">
          <cell r="C8" t="str">
            <v>Div. PB-RN - Entr. BR-230 (A)</v>
          </cell>
          <cell r="D8">
            <v>2514</v>
          </cell>
          <cell r="E8">
            <v>174</v>
          </cell>
          <cell r="F8">
            <v>407</v>
          </cell>
          <cell r="G8">
            <v>494</v>
          </cell>
          <cell r="H8">
            <v>40</v>
          </cell>
          <cell r="I8">
            <v>309</v>
          </cell>
          <cell r="J8">
            <v>68</v>
          </cell>
          <cell r="K8">
            <v>1492</v>
          </cell>
          <cell r="L8">
            <v>4006</v>
          </cell>
        </row>
        <row r="9">
          <cell r="C9" t="str">
            <v>Lucena - Praia de Campina</v>
          </cell>
          <cell r="D9">
            <v>2294</v>
          </cell>
          <cell r="E9">
            <v>126</v>
          </cell>
          <cell r="F9">
            <v>396</v>
          </cell>
          <cell r="G9">
            <v>170</v>
          </cell>
          <cell r="H9">
            <v>62</v>
          </cell>
          <cell r="I9">
            <v>0</v>
          </cell>
          <cell r="J9">
            <v>0</v>
          </cell>
          <cell r="K9">
            <v>754</v>
          </cell>
          <cell r="L9">
            <v>3048</v>
          </cell>
        </row>
        <row r="10">
          <cell r="C10" t="str">
            <v>BR-101 - Lerolândia</v>
          </cell>
          <cell r="D10">
            <v>186</v>
          </cell>
          <cell r="E10">
            <v>34</v>
          </cell>
          <cell r="F10">
            <v>48</v>
          </cell>
          <cell r="G10">
            <v>49</v>
          </cell>
          <cell r="H10">
            <v>37</v>
          </cell>
          <cell r="I10">
            <v>15</v>
          </cell>
          <cell r="J10">
            <v>0</v>
          </cell>
          <cell r="K10">
            <v>183</v>
          </cell>
          <cell r="L10">
            <v>369</v>
          </cell>
        </row>
        <row r="11">
          <cell r="C11" t="str">
            <v>Praia de Campina - Rio Tinto</v>
          </cell>
          <cell r="D11">
            <v>108</v>
          </cell>
          <cell r="E11">
            <v>4</v>
          </cell>
          <cell r="F11">
            <v>11</v>
          </cell>
          <cell r="G11">
            <v>1</v>
          </cell>
          <cell r="H11">
            <v>0</v>
          </cell>
          <cell r="I11">
            <v>0</v>
          </cell>
          <cell r="J11">
            <v>0</v>
          </cell>
          <cell r="K11">
            <v>16</v>
          </cell>
          <cell r="L11">
            <v>124</v>
          </cell>
        </row>
        <row r="12">
          <cell r="C12" t="str">
            <v>Rio Tinto - BR-101</v>
          </cell>
          <cell r="D12">
            <v>69</v>
          </cell>
          <cell r="E12">
            <v>6</v>
          </cell>
          <cell r="F12">
            <v>36</v>
          </cell>
          <cell r="G12">
            <v>0</v>
          </cell>
          <cell r="H12">
            <v>4</v>
          </cell>
          <cell r="I12">
            <v>0</v>
          </cell>
          <cell r="J12">
            <v>0</v>
          </cell>
          <cell r="K12">
            <v>46</v>
          </cell>
          <cell r="L12">
            <v>115</v>
          </cell>
        </row>
        <row r="13">
          <cell r="C13" t="str">
            <v>BR-101 - Mataraca</v>
          </cell>
          <cell r="D13">
            <v>224</v>
          </cell>
          <cell r="E13">
            <v>40</v>
          </cell>
          <cell r="F13">
            <v>32</v>
          </cell>
          <cell r="G13">
            <v>102</v>
          </cell>
          <cell r="H13">
            <v>132</v>
          </cell>
          <cell r="I13">
            <v>0</v>
          </cell>
          <cell r="J13">
            <v>0</v>
          </cell>
          <cell r="K13">
            <v>306</v>
          </cell>
          <cell r="L13">
            <v>530</v>
          </cell>
        </row>
        <row r="14">
          <cell r="C14" t="str">
            <v>Mataraca - Barra de Camaratuba</v>
          </cell>
          <cell r="D14">
            <v>48</v>
          </cell>
          <cell r="E14">
            <v>4</v>
          </cell>
          <cell r="F14">
            <v>10</v>
          </cell>
          <cell r="G14">
            <v>2</v>
          </cell>
          <cell r="H14">
            <v>0</v>
          </cell>
          <cell r="I14">
            <v>0</v>
          </cell>
          <cell r="J14">
            <v>0</v>
          </cell>
          <cell r="K14">
            <v>16</v>
          </cell>
          <cell r="L14">
            <v>64</v>
          </cell>
        </row>
        <row r="15">
          <cell r="C15" t="str">
            <v>PB-065 - Camaratuba</v>
          </cell>
          <cell r="D15">
            <v>42</v>
          </cell>
          <cell r="E15">
            <v>8</v>
          </cell>
          <cell r="F15">
            <v>9</v>
          </cell>
          <cell r="G15">
            <v>2</v>
          </cell>
          <cell r="H15">
            <v>0</v>
          </cell>
          <cell r="I15">
            <v>0</v>
          </cell>
          <cell r="J15">
            <v>0</v>
          </cell>
          <cell r="K15">
            <v>19</v>
          </cell>
          <cell r="L15">
            <v>61</v>
          </cell>
        </row>
        <row r="16">
          <cell r="C16" t="str">
            <v>Mataraca - Divisa PB/RN</v>
          </cell>
          <cell r="D16">
            <v>59</v>
          </cell>
          <cell r="E16">
            <v>15</v>
          </cell>
          <cell r="F16">
            <v>15</v>
          </cell>
          <cell r="G16">
            <v>5</v>
          </cell>
          <cell r="H16">
            <v>0</v>
          </cell>
          <cell r="I16">
            <v>0</v>
          </cell>
          <cell r="J16">
            <v>0</v>
          </cell>
          <cell r="K16">
            <v>35</v>
          </cell>
          <cell r="L16">
            <v>94</v>
          </cell>
        </row>
        <row r="17">
          <cell r="C17" t="str">
            <v>Taxas  de Crescimento</v>
          </cell>
          <cell r="D17">
            <v>3.5000000000000003E-2</v>
          </cell>
          <cell r="E17">
            <v>2.5000000000000001E-2</v>
          </cell>
          <cell r="F17">
            <v>0.03</v>
          </cell>
          <cell r="G17">
            <v>0.03</v>
          </cell>
          <cell r="H17">
            <v>0.03</v>
          </cell>
          <cell r="I17">
            <v>0.03</v>
          </cell>
          <cell r="J17">
            <v>0.03</v>
          </cell>
        </row>
      </sheetData>
      <sheetData sheetId="20"/>
      <sheetData sheetId="21"/>
      <sheetData sheetId="22" refreshError="1">
        <row r="4">
          <cell r="O4">
            <v>0.86074150626533996</v>
          </cell>
        </row>
        <row r="5">
          <cell r="O5">
            <v>1.0244464944649401</v>
          </cell>
        </row>
      </sheetData>
      <sheetData sheetId="23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m Local  -RESUMO"/>
      <sheetName val="Adm Local "/>
      <sheetName val="Eng3"/>
      <sheetName val="Eng2"/>
      <sheetName val="Eng1"/>
      <sheetName val="Eng.Assist"/>
      <sheetName val="Chefe de Seção"/>
      <sheetName val="Médico_Trabalho"/>
      <sheetName val="Mestre_Obra"/>
      <sheetName val="Tec_Medio 3"/>
      <sheetName val="Tec_Medio 2"/>
      <sheetName val="Tec_Medio 1"/>
      <sheetName val="Enc_Pessoal"/>
      <sheetName val="Enc_Financeiro"/>
      <sheetName val="Encarregado Serv Gerais"/>
      <sheetName val="Encarregado Geral"/>
      <sheetName val="Téc_Segurança"/>
      <sheetName val="Téc_Enfermagem"/>
      <sheetName val="Auxiliar_Técnico"/>
      <sheetName val="Secretária"/>
      <sheetName val="Recepcionista"/>
      <sheetName val="Topógrafo"/>
      <sheetName val="Almoxarife"/>
      <sheetName val="Apontador"/>
      <sheetName val="Aux_Almoxarife"/>
      <sheetName val="Aux_Pessoal"/>
      <sheetName val="Aux_Topografia"/>
      <sheetName val="Aux_Segurança"/>
      <sheetName val="Aux_Enfermagem"/>
      <sheetName val="MO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QCI"/>
      <sheetName val="CRONO"/>
      <sheetName val="RRE"/>
      <sheetName val="Ofício"/>
      <sheetName val="Listas"/>
    </sheetNames>
    <sheetDataSet>
      <sheetData sheetId="0">
        <row r="22">
          <cell r="J22" t="str">
            <v>OGU não-PAC</v>
          </cell>
        </row>
        <row r="55">
          <cell r="B55" t="str">
            <v>Adm. Direta</v>
          </cell>
        </row>
      </sheetData>
      <sheetData sheetId="1">
        <row r="15">
          <cell r="AH15" t="str">
            <v>Adm. Direta</v>
          </cell>
        </row>
      </sheetData>
      <sheetData sheetId="2">
        <row r="11">
          <cell r="J11" t="str">
            <v>Repasse (R$)</v>
          </cell>
        </row>
      </sheetData>
      <sheetData sheetId="3"/>
      <sheetData sheetId="4"/>
      <sheetData sheetId="5">
        <row r="2">
          <cell r="B2" t="str">
            <v>Itens de Investimento</v>
          </cell>
        </row>
      </sheetData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Global"/>
      <sheetName val="Elétrica"/>
      <sheetName val="Hidrossanitário"/>
      <sheetName val="Genéricos"/>
      <sheetName val="SBLO_PcP-AmpTPS_fora_CLP"/>
      <sheetName val="Orçamento_Global"/>
    </sheetNames>
    <sheetDataSet>
      <sheetData sheetId="0" refreshError="1">
        <row r="38">
          <cell r="D38">
            <v>0.2</v>
          </cell>
        </row>
      </sheetData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1"/>
    </sheetNames>
    <sheetDataSet>
      <sheetData sheetId="0" refreshError="1">
        <row r="13">
          <cell r="J13">
            <v>1350.16</v>
          </cell>
        </row>
        <row r="30">
          <cell r="J30">
            <v>1189.9100000000001</v>
          </cell>
        </row>
        <row r="39">
          <cell r="J39">
            <v>11246.3</v>
          </cell>
        </row>
      </sheetData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 DE CALCULO"/>
      <sheetName val="Orçamento"/>
      <sheetName val="QCI"/>
      <sheetName val="CRONOGRAMA"/>
      <sheetName val="COMPOSIÇÃO DO BDI "/>
      <sheetName val="COMPOSIÇÃO CUSTO"/>
      <sheetName val="MODELO 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 DE CALCULO"/>
      <sheetName val="Orçamento"/>
      <sheetName val="QCI"/>
      <sheetName val="CRONOGRAMA"/>
      <sheetName val="COMPOSIÇÃO DO BDI "/>
      <sheetName val="COMPOSIÇÃO CUSTO"/>
      <sheetName val="MODELO BASE"/>
      <sheetName val="MEMORIA_DE_CALCULO"/>
      <sheetName val="COMPOSIÇÃO_DO_BDI_"/>
      <sheetName val="COMPOSIÇÃO_CUSTO"/>
      <sheetName val="MODELO_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/>
      <sheetData sheetId="9"/>
      <sheetData sheetId="10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"/>
      <sheetName val="CÁLCULO DO BDI"/>
      <sheetName val="INSUMOS"/>
      <sheetName val="QUANTITATIVO"/>
      <sheetName val="[PREÇO95.xls]___Divtec_djalma_2"/>
    </sheetNames>
    <sheetDataSet>
      <sheetData sheetId="0" refreshError="1">
        <row r="19">
          <cell r="E19">
            <v>28.75</v>
          </cell>
        </row>
        <row r="27">
          <cell r="E27">
            <v>0.19</v>
          </cell>
        </row>
        <row r="35">
          <cell r="E35">
            <v>0.47</v>
          </cell>
        </row>
        <row r="60">
          <cell r="E60">
            <v>127.79</v>
          </cell>
        </row>
        <row r="76">
          <cell r="E76">
            <v>1.05</v>
          </cell>
        </row>
        <row r="98">
          <cell r="E98">
            <v>122.58</v>
          </cell>
        </row>
        <row r="108">
          <cell r="E108">
            <v>0.98</v>
          </cell>
        </row>
        <row r="117">
          <cell r="E117">
            <v>1.2916799999999999</v>
          </cell>
        </row>
        <row r="126">
          <cell r="E126">
            <v>3.88</v>
          </cell>
        </row>
        <row r="135">
          <cell r="E135">
            <v>3.23</v>
          </cell>
        </row>
        <row r="144">
          <cell r="E144">
            <v>1.29</v>
          </cell>
        </row>
        <row r="153">
          <cell r="E153">
            <v>1.29</v>
          </cell>
        </row>
        <row r="162">
          <cell r="E162">
            <v>2.8</v>
          </cell>
        </row>
        <row r="171">
          <cell r="E171">
            <v>1.08</v>
          </cell>
        </row>
        <row r="180">
          <cell r="E180">
            <v>0.98</v>
          </cell>
        </row>
        <row r="188">
          <cell r="E188">
            <v>4.04</v>
          </cell>
        </row>
        <row r="197">
          <cell r="E197">
            <v>1.72</v>
          </cell>
        </row>
        <row r="206">
          <cell r="E206">
            <v>27.99</v>
          </cell>
        </row>
        <row r="230">
          <cell r="E230">
            <v>2.8</v>
          </cell>
        </row>
        <row r="239">
          <cell r="E239">
            <v>0.54</v>
          </cell>
        </row>
        <row r="248">
          <cell r="E248">
            <v>1.51</v>
          </cell>
        </row>
        <row r="260">
          <cell r="E260">
            <v>3.36</v>
          </cell>
        </row>
        <row r="269">
          <cell r="E269">
            <v>3.23</v>
          </cell>
        </row>
        <row r="278">
          <cell r="E278">
            <v>1.29</v>
          </cell>
        </row>
        <row r="287">
          <cell r="E287">
            <v>1.08</v>
          </cell>
        </row>
        <row r="305">
          <cell r="E305">
            <v>3.01</v>
          </cell>
        </row>
        <row r="312">
          <cell r="E312">
            <v>0.74880000000000013</v>
          </cell>
        </row>
        <row r="323">
          <cell r="E323">
            <v>0.86</v>
          </cell>
        </row>
        <row r="332">
          <cell r="E332">
            <v>0.86</v>
          </cell>
        </row>
        <row r="341">
          <cell r="E341">
            <v>2.29</v>
          </cell>
        </row>
        <row r="350">
          <cell r="E350">
            <v>2.29</v>
          </cell>
        </row>
        <row r="360">
          <cell r="E360">
            <v>15.32</v>
          </cell>
        </row>
        <row r="433">
          <cell r="E433">
            <v>6.12</v>
          </cell>
        </row>
        <row r="442">
          <cell r="E442">
            <v>6.22</v>
          </cell>
        </row>
        <row r="452">
          <cell r="E452">
            <v>18.87</v>
          </cell>
        </row>
        <row r="477">
          <cell r="E477">
            <v>147.36000000000001</v>
          </cell>
        </row>
        <row r="502">
          <cell r="E502">
            <v>220.63</v>
          </cell>
        </row>
        <row r="516">
          <cell r="E516">
            <v>155.44</v>
          </cell>
        </row>
        <row r="532">
          <cell r="E532">
            <v>137.65</v>
          </cell>
        </row>
        <row r="564">
          <cell r="E564">
            <v>82.7</v>
          </cell>
        </row>
        <row r="608">
          <cell r="E608">
            <v>18.72</v>
          </cell>
        </row>
        <row r="633">
          <cell r="E633">
            <v>310.56</v>
          </cell>
        </row>
        <row r="659">
          <cell r="E659">
            <v>329.25</v>
          </cell>
        </row>
        <row r="679">
          <cell r="E679">
            <v>790.24</v>
          </cell>
        </row>
        <row r="707">
          <cell r="E707">
            <v>474.28</v>
          </cell>
        </row>
        <row r="733">
          <cell r="E733">
            <v>474.28</v>
          </cell>
        </row>
        <row r="750">
          <cell r="E750">
            <v>13.13</v>
          </cell>
        </row>
        <row r="769">
          <cell r="E769">
            <v>19.14</v>
          </cell>
        </row>
        <row r="788">
          <cell r="E788">
            <v>19.72</v>
          </cell>
        </row>
        <row r="969">
          <cell r="E969">
            <v>10.36</v>
          </cell>
        </row>
        <row r="983">
          <cell r="E983">
            <v>18.72</v>
          </cell>
        </row>
        <row r="996">
          <cell r="E996">
            <v>29.34</v>
          </cell>
        </row>
        <row r="1011">
          <cell r="E1011">
            <v>26.88</v>
          </cell>
        </row>
        <row r="1024">
          <cell r="E1024">
            <v>26.88</v>
          </cell>
        </row>
        <row r="1050">
          <cell r="E1050">
            <v>12.42</v>
          </cell>
        </row>
        <row r="1061">
          <cell r="E1061">
            <v>26.55</v>
          </cell>
        </row>
        <row r="1074">
          <cell r="E1074">
            <v>11.29</v>
          </cell>
        </row>
        <row r="1088">
          <cell r="E1088">
            <v>22.73</v>
          </cell>
        </row>
        <row r="1102">
          <cell r="E1102">
            <v>21.87</v>
          </cell>
        </row>
        <row r="1119">
          <cell r="E1119">
            <v>16.97</v>
          </cell>
        </row>
        <row r="1134">
          <cell r="E1134">
            <v>192.47</v>
          </cell>
        </row>
        <row r="1152">
          <cell r="E1152">
            <v>205.12</v>
          </cell>
        </row>
        <row r="1163">
          <cell r="E1163">
            <v>5.07</v>
          </cell>
        </row>
        <row r="1174">
          <cell r="E1174">
            <v>5.96</v>
          </cell>
        </row>
        <row r="1185">
          <cell r="E1185">
            <v>10.46</v>
          </cell>
        </row>
        <row r="1199">
          <cell r="E1199">
            <v>3.27</v>
          </cell>
        </row>
        <row r="1212">
          <cell r="E1212">
            <v>4.43</v>
          </cell>
        </row>
        <row r="1223">
          <cell r="E1223">
            <v>10.67</v>
          </cell>
        </row>
        <row r="1234">
          <cell r="E1234">
            <v>8.2899999999999991</v>
          </cell>
        </row>
        <row r="1245">
          <cell r="E1245">
            <v>16.649999999999999</v>
          </cell>
        </row>
        <row r="1281">
          <cell r="E1281">
            <v>11.75</v>
          </cell>
        </row>
        <row r="1295">
          <cell r="E1295">
            <v>9.85</v>
          </cell>
        </row>
        <row r="1309">
          <cell r="E1309">
            <v>3.9</v>
          </cell>
        </row>
        <row r="1323">
          <cell r="E1323">
            <v>1.29</v>
          </cell>
        </row>
        <row r="1339">
          <cell r="E1339">
            <v>4.3899999999999997</v>
          </cell>
        </row>
        <row r="1352">
          <cell r="E1352">
            <v>4.87</v>
          </cell>
        </row>
        <row r="1365">
          <cell r="E1365">
            <v>3.01</v>
          </cell>
        </row>
        <row r="1378">
          <cell r="E1378">
            <v>12.66</v>
          </cell>
        </row>
        <row r="1391">
          <cell r="E1391">
            <v>10.050000000000001</v>
          </cell>
        </row>
        <row r="1430">
          <cell r="E1430">
            <v>13.27</v>
          </cell>
        </row>
        <row r="1443">
          <cell r="E1443">
            <v>7.39</v>
          </cell>
        </row>
        <row r="1455">
          <cell r="E1455">
            <v>7.21</v>
          </cell>
        </row>
        <row r="1467">
          <cell r="E1467">
            <v>4.55</v>
          </cell>
        </row>
        <row r="1480">
          <cell r="E1480">
            <v>15.03</v>
          </cell>
        </row>
        <row r="1508">
          <cell r="E1508">
            <v>10.050000000000001</v>
          </cell>
        </row>
        <row r="1523">
          <cell r="E1523">
            <v>15.54</v>
          </cell>
        </row>
        <row r="1537">
          <cell r="E1537">
            <v>4.67</v>
          </cell>
        </row>
        <row r="1550">
          <cell r="E1550">
            <v>3.3</v>
          </cell>
        </row>
        <row r="1692">
          <cell r="E1692">
            <v>67.239999999999995</v>
          </cell>
        </row>
        <row r="1718">
          <cell r="E1718">
            <v>26.22</v>
          </cell>
        </row>
        <row r="1752">
          <cell r="E1752">
            <v>6.87</v>
          </cell>
        </row>
        <row r="1766">
          <cell r="E1766">
            <v>37.840000000000003</v>
          </cell>
        </row>
        <row r="1780">
          <cell r="E1780">
            <v>83.83</v>
          </cell>
        </row>
        <row r="1799">
          <cell r="E1799">
            <v>194.34</v>
          </cell>
        </row>
        <row r="1817">
          <cell r="E1817">
            <v>127.26</v>
          </cell>
        </row>
        <row r="1830">
          <cell r="E1830">
            <v>125.92</v>
          </cell>
        </row>
        <row r="1843">
          <cell r="E1843">
            <v>120.17</v>
          </cell>
        </row>
        <row r="1863">
          <cell r="E1863">
            <v>106.64</v>
          </cell>
        </row>
        <row r="1887">
          <cell r="E1887">
            <v>101.93</v>
          </cell>
        </row>
        <row r="1907">
          <cell r="E1907">
            <v>99.63</v>
          </cell>
        </row>
        <row r="1927">
          <cell r="E1927">
            <v>172.55</v>
          </cell>
        </row>
        <row r="1941">
          <cell r="E1941">
            <v>97.61</v>
          </cell>
        </row>
        <row r="1954">
          <cell r="E1954">
            <v>26.27</v>
          </cell>
        </row>
        <row r="1966">
          <cell r="E1966">
            <v>22.82</v>
          </cell>
        </row>
        <row r="2078">
          <cell r="E2078">
            <v>32.72</v>
          </cell>
        </row>
        <row r="2095">
          <cell r="E2095">
            <v>45.92</v>
          </cell>
        </row>
        <row r="2112">
          <cell r="E2112">
            <v>16.809999999999999</v>
          </cell>
        </row>
        <row r="2146">
          <cell r="E2146">
            <v>985.64</v>
          </cell>
        </row>
        <row r="2330">
          <cell r="E2330">
            <v>13.72</v>
          </cell>
        </row>
        <row r="2351">
          <cell r="E2351">
            <v>27.32</v>
          </cell>
        </row>
        <row r="2375">
          <cell r="E2375">
            <v>46.14</v>
          </cell>
        </row>
        <row r="2391">
          <cell r="E2391">
            <v>181.98</v>
          </cell>
        </row>
        <row r="2424">
          <cell r="E2424">
            <v>55.75</v>
          </cell>
        </row>
        <row r="2435">
          <cell r="E2435">
            <v>19.54</v>
          </cell>
        </row>
        <row r="2447">
          <cell r="E2447">
            <v>19.54</v>
          </cell>
        </row>
        <row r="2458">
          <cell r="E2458">
            <v>19.54</v>
          </cell>
        </row>
        <row r="2507">
          <cell r="E2507">
            <v>13.79</v>
          </cell>
        </row>
        <row r="2518">
          <cell r="E2518">
            <v>13.79</v>
          </cell>
        </row>
        <row r="2529">
          <cell r="E2529">
            <v>19.54</v>
          </cell>
        </row>
        <row r="2547">
          <cell r="E2547">
            <v>11.41</v>
          </cell>
        </row>
        <row r="2558">
          <cell r="E2558">
            <v>10.26</v>
          </cell>
        </row>
        <row r="2569">
          <cell r="E2569">
            <v>29.61</v>
          </cell>
        </row>
        <row r="2583">
          <cell r="E2583">
            <v>202.49</v>
          </cell>
        </row>
        <row r="2626">
          <cell r="E2626">
            <v>214.93</v>
          </cell>
        </row>
        <row r="2642">
          <cell r="E2642">
            <v>134.43</v>
          </cell>
        </row>
        <row r="2655">
          <cell r="E2655">
            <v>11.43</v>
          </cell>
        </row>
        <row r="2686">
          <cell r="E2686">
            <v>102.06</v>
          </cell>
        </row>
        <row r="2699">
          <cell r="E2699">
            <v>13.22</v>
          </cell>
        </row>
        <row r="2711">
          <cell r="E2711">
            <v>12.76</v>
          </cell>
        </row>
        <row r="2725">
          <cell r="E2725">
            <v>10.43</v>
          </cell>
        </row>
        <row r="2747">
          <cell r="E2747">
            <v>26.92</v>
          </cell>
        </row>
        <row r="2766">
          <cell r="E2766">
            <v>26.18</v>
          </cell>
        </row>
        <row r="2792">
          <cell r="E2792">
            <v>21.1</v>
          </cell>
        </row>
        <row r="2813">
          <cell r="E2813">
            <v>27.08</v>
          </cell>
        </row>
        <row r="2831">
          <cell r="E2831">
            <v>37.25</v>
          </cell>
        </row>
        <row r="2857">
          <cell r="E2857">
            <v>40.08</v>
          </cell>
        </row>
        <row r="2876">
          <cell r="E2876">
            <v>24.28</v>
          </cell>
        </row>
        <row r="2894">
          <cell r="E2894">
            <v>36.83</v>
          </cell>
        </row>
        <row r="2915">
          <cell r="E2915">
            <v>104.5</v>
          </cell>
        </row>
        <row r="2931">
          <cell r="E2931">
            <v>79.2</v>
          </cell>
        </row>
        <row r="2945">
          <cell r="E2945">
            <v>46.69</v>
          </cell>
        </row>
        <row r="2957">
          <cell r="E2957">
            <v>1.3</v>
          </cell>
        </row>
        <row r="2978">
          <cell r="E2978">
            <v>5.42</v>
          </cell>
        </row>
        <row r="2992">
          <cell r="E2992">
            <v>41.39</v>
          </cell>
        </row>
        <row r="3005">
          <cell r="E3005">
            <v>42.54</v>
          </cell>
        </row>
        <row r="3018">
          <cell r="E3018">
            <v>17.440000000000001</v>
          </cell>
        </row>
        <row r="3043">
          <cell r="E3043">
            <v>37.299999999999997</v>
          </cell>
        </row>
        <row r="3061">
          <cell r="E3061">
            <v>37.299999999999997</v>
          </cell>
        </row>
        <row r="3079">
          <cell r="E3079">
            <v>24.88</v>
          </cell>
        </row>
        <row r="3106">
          <cell r="E3106">
            <v>37.299999999999997</v>
          </cell>
        </row>
        <row r="3124">
          <cell r="E3124">
            <v>37.299999999999997</v>
          </cell>
        </row>
        <row r="3135">
          <cell r="E3135">
            <v>5.74</v>
          </cell>
        </row>
        <row r="3146">
          <cell r="E3146">
            <v>29.89</v>
          </cell>
        </row>
        <row r="3162">
          <cell r="E3162">
            <v>39.090000000000003</v>
          </cell>
        </row>
        <row r="3172">
          <cell r="E3172">
            <v>1.82</v>
          </cell>
        </row>
        <row r="3192">
          <cell r="E3192">
            <v>48.89</v>
          </cell>
        </row>
        <row r="3205">
          <cell r="E3205">
            <v>11.72</v>
          </cell>
        </row>
        <row r="3248">
          <cell r="E3248">
            <v>3.27</v>
          </cell>
        </row>
        <row r="3260">
          <cell r="E3260">
            <v>1.19</v>
          </cell>
        </row>
        <row r="3272">
          <cell r="E3272">
            <v>2.1800000000000002</v>
          </cell>
        </row>
        <row r="3284">
          <cell r="E3284">
            <v>1.63</v>
          </cell>
        </row>
        <row r="3298">
          <cell r="E3298">
            <v>3.64</v>
          </cell>
        </row>
        <row r="3311">
          <cell r="E3311">
            <v>4.93</v>
          </cell>
        </row>
        <row r="3324">
          <cell r="E3324">
            <v>4.51</v>
          </cell>
        </row>
        <row r="3336">
          <cell r="E3336">
            <v>4.95</v>
          </cell>
        </row>
        <row r="3350">
          <cell r="E3350">
            <v>4.54</v>
          </cell>
        </row>
        <row r="3361">
          <cell r="E3361">
            <v>1.46</v>
          </cell>
        </row>
        <row r="3374">
          <cell r="E3374">
            <v>3.13</v>
          </cell>
        </row>
        <row r="3385">
          <cell r="E3385">
            <v>3.19</v>
          </cell>
        </row>
        <row r="3399">
          <cell r="E3399">
            <v>3.74</v>
          </cell>
        </row>
        <row r="3426">
          <cell r="E3426">
            <v>3.28</v>
          </cell>
        </row>
        <row r="3437">
          <cell r="E3437">
            <v>3.03</v>
          </cell>
        </row>
        <row r="3449">
          <cell r="E3449">
            <v>3.24</v>
          </cell>
        </row>
        <row r="3460">
          <cell r="E3460">
            <v>3.13</v>
          </cell>
        </row>
        <row r="3470">
          <cell r="E3470">
            <v>69.67</v>
          </cell>
        </row>
        <row r="3480">
          <cell r="E3480">
            <v>69.67</v>
          </cell>
        </row>
        <row r="3493">
          <cell r="E3493">
            <v>2.89</v>
          </cell>
        </row>
        <row r="3500">
          <cell r="E3500">
            <v>253</v>
          </cell>
        </row>
        <row r="3516">
          <cell r="E3516">
            <v>133.96</v>
          </cell>
        </row>
        <row r="3532">
          <cell r="E3532">
            <v>24.98</v>
          </cell>
        </row>
        <row r="3548">
          <cell r="E3548">
            <v>18.3</v>
          </cell>
        </row>
        <row r="3563">
          <cell r="E3563">
            <v>17.809999999999999</v>
          </cell>
        </row>
        <row r="3586">
          <cell r="E3586">
            <v>103.89</v>
          </cell>
        </row>
        <row r="3611">
          <cell r="E3611">
            <v>138.91</v>
          </cell>
        </row>
        <row r="3624">
          <cell r="E3624">
            <v>20.69</v>
          </cell>
        </row>
        <row r="3640">
          <cell r="E3640">
            <v>30.23</v>
          </cell>
        </row>
        <row r="3653">
          <cell r="E3653">
            <v>23.68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"/>
      <sheetName val="[Composição básica95.xls]___D_2"/>
    </sheetNames>
    <sheetDataSet>
      <sheetData sheetId="0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QCI"/>
      <sheetName val="CRONO"/>
      <sheetName val="RRE"/>
      <sheetName val="Ofício"/>
      <sheetName val="Listas"/>
    </sheetNames>
    <sheetDataSet>
      <sheetData sheetId="0"/>
      <sheetData sheetId="1"/>
      <sheetData sheetId="2"/>
      <sheetData sheetId="3"/>
      <sheetData sheetId="4"/>
      <sheetData sheetId="5">
        <row r="3">
          <cell r="A3" t="str">
            <v>AJ - ARACAJU</v>
          </cell>
        </row>
        <row r="4">
          <cell r="A4" t="str">
            <v>AN - ANAPOLIS</v>
          </cell>
        </row>
        <row r="5">
          <cell r="A5" t="str">
            <v>BE - BELEM</v>
          </cell>
        </row>
        <row r="6">
          <cell r="A6" t="str">
            <v>BH - BELO HORIZONTE</v>
          </cell>
        </row>
        <row r="7">
          <cell r="A7" t="str">
            <v>BI - BARREIRAS</v>
          </cell>
        </row>
        <row r="8">
          <cell r="A8" t="str">
            <v>BL - BLUMENAU</v>
          </cell>
        </row>
        <row r="9">
          <cell r="A9" t="str">
            <v>BR - BRASILIA</v>
          </cell>
        </row>
        <row r="10">
          <cell r="A10" t="str">
            <v>BU - BAURU</v>
          </cell>
        </row>
        <row r="11">
          <cell r="A11" t="str">
            <v>BV - BOA VISTA</v>
          </cell>
        </row>
        <row r="12">
          <cell r="A12" t="str">
            <v>CA  - CARUARU</v>
          </cell>
        </row>
        <row r="13">
          <cell r="A13" t="str">
            <v>CB - CUIABA</v>
          </cell>
        </row>
        <row r="14">
          <cell r="A14" t="str">
            <v>CG - CAMPO GRANDE</v>
          </cell>
        </row>
        <row r="15">
          <cell r="A15" t="str">
            <v>CH - CHAPECO</v>
          </cell>
        </row>
        <row r="16">
          <cell r="A16" t="str">
            <v>CM - CAMPOS DOS GOYTACAZES</v>
          </cell>
        </row>
        <row r="17">
          <cell r="A17" t="str">
            <v>CP - CAMPINAS</v>
          </cell>
        </row>
        <row r="18">
          <cell r="A18" t="str">
            <v>CR - CRICIUMA</v>
          </cell>
        </row>
        <row r="19">
          <cell r="A19" t="str">
            <v>CT - CURITIBA</v>
          </cell>
        </row>
        <row r="20">
          <cell r="A20" t="str">
            <v>CV  - CASCAVEL</v>
          </cell>
        </row>
        <row r="21">
          <cell r="A21" t="str">
            <v>CX - CAXIAS DO SUL</v>
          </cell>
        </row>
        <row r="22">
          <cell r="A22" t="str">
            <v>DD - DOURADOS</v>
          </cell>
        </row>
        <row r="23">
          <cell r="A23" t="str">
            <v>DV - DIVINOPOLIS</v>
          </cell>
        </row>
        <row r="24">
          <cell r="A24" t="str">
            <v>FL - FLORIANOPOLIS</v>
          </cell>
        </row>
        <row r="25">
          <cell r="A25" t="str">
            <v>FO - FORTALEZA</v>
          </cell>
        </row>
        <row r="26">
          <cell r="A26" t="str">
            <v>FS  - FEIRA DE SANTANA</v>
          </cell>
        </row>
        <row r="27">
          <cell r="A27" t="str">
            <v>GO - GOIANIA</v>
          </cell>
        </row>
        <row r="28">
          <cell r="A28" t="str">
            <v>GV - GOVERNADOR VALADARES</v>
          </cell>
        </row>
        <row r="29">
          <cell r="A29" t="str">
            <v>IT - ITABUNA</v>
          </cell>
        </row>
        <row r="30">
          <cell r="A30" t="str">
            <v>JD - JUNDIAI</v>
          </cell>
        </row>
        <row r="31">
          <cell r="A31" t="str">
            <v>JF - JUIZ DE FORA</v>
          </cell>
        </row>
        <row r="32">
          <cell r="A32" t="str">
            <v>JN - JUAZEIRO DO NORTE</v>
          </cell>
        </row>
        <row r="33">
          <cell r="A33" t="str">
            <v>JP - JOAO PESSOA</v>
          </cell>
        </row>
        <row r="34">
          <cell r="A34" t="str">
            <v>JV - JOINVILLE</v>
          </cell>
        </row>
        <row r="35">
          <cell r="A35" t="str">
            <v>LD - LONDRINA</v>
          </cell>
        </row>
        <row r="36">
          <cell r="A36" t="str">
            <v>LI - PETROLINA</v>
          </cell>
        </row>
        <row r="37">
          <cell r="A37" t="str">
            <v>MB - MARABA</v>
          </cell>
        </row>
        <row r="38">
          <cell r="A38" t="str">
            <v>MC - MACAPA</v>
          </cell>
        </row>
        <row r="39">
          <cell r="A39" t="str">
            <v>ME - MACEIO</v>
          </cell>
        </row>
        <row r="40">
          <cell r="A40" t="str">
            <v>MN - MANAUS</v>
          </cell>
        </row>
        <row r="41">
          <cell r="A41" t="str">
            <v>MO - MONTES CLAROS</v>
          </cell>
        </row>
        <row r="42">
          <cell r="A42" t="str">
            <v>MR - MARINGA</v>
          </cell>
        </row>
        <row r="43">
          <cell r="A43" t="str">
            <v>NA - NATAL</v>
          </cell>
        </row>
        <row r="44">
          <cell r="A44" t="str">
            <v>NH - NOVO HAMBURGO</v>
          </cell>
        </row>
        <row r="45">
          <cell r="A45" t="str">
            <v>NT - NITEROI</v>
          </cell>
        </row>
        <row r="46">
          <cell r="A46" t="str">
            <v>OS - OSASCO</v>
          </cell>
        </row>
        <row r="47">
          <cell r="A47" t="str">
            <v>PC - POCOS DE CALDAS</v>
          </cell>
        </row>
        <row r="48">
          <cell r="A48" t="str">
            <v>PF - PASSO FUNDO</v>
          </cell>
        </row>
        <row r="49">
          <cell r="A49" t="str">
            <v>PG - PONTA GROSSA</v>
          </cell>
        </row>
        <row r="50">
          <cell r="A50" t="str">
            <v>PK - PIRACICABA</v>
          </cell>
        </row>
        <row r="51">
          <cell r="A51" t="str">
            <v>PL - PELOTAS</v>
          </cell>
        </row>
        <row r="52">
          <cell r="A52" t="str">
            <v>PM - PALMAS</v>
          </cell>
        </row>
        <row r="53">
          <cell r="A53" t="str">
            <v>PO - PORTO ALEGRE</v>
          </cell>
        </row>
        <row r="54">
          <cell r="A54" t="str">
            <v>PP - PRESIDENTE PRUDENTE</v>
          </cell>
        </row>
        <row r="55">
          <cell r="A55" t="str">
            <v>PV - PORTO VELHO</v>
          </cell>
        </row>
        <row r="56">
          <cell r="A56" t="str">
            <v>RB - RIO BRANCO</v>
          </cell>
        </row>
        <row r="57">
          <cell r="A57" t="str">
            <v>RE - RECIFE</v>
          </cell>
        </row>
        <row r="58">
          <cell r="A58" t="str">
            <v>RJ - RIO DE JANEIRO</v>
          </cell>
        </row>
        <row r="59">
          <cell r="A59" t="str">
            <v>RP - RIBEIRAO PRETO</v>
          </cell>
        </row>
        <row r="60">
          <cell r="A60" t="str">
            <v>SA - SALVADOR</v>
          </cell>
        </row>
        <row r="61">
          <cell r="A61" t="str">
            <v>SD - SANTO ANDRE</v>
          </cell>
        </row>
        <row r="62">
          <cell r="A62" t="str">
            <v>SJ - SAO JOSE DOS CAMPOS</v>
          </cell>
        </row>
        <row r="63">
          <cell r="A63" t="str">
            <v>SL - SAO LUIS</v>
          </cell>
        </row>
        <row r="64">
          <cell r="A64" t="str">
            <v>SM - SANTA MARIA</v>
          </cell>
        </row>
        <row r="65">
          <cell r="A65" t="str">
            <v>SO - SOROCABA</v>
          </cell>
        </row>
        <row r="66">
          <cell r="A66" t="str">
            <v>SP - SAO PAULO</v>
          </cell>
        </row>
        <row r="67">
          <cell r="A67" t="str">
            <v>SR - SAO JOSE DO RIO PRETO</v>
          </cell>
        </row>
        <row r="68">
          <cell r="A68" t="str">
            <v>ST - SANTOS</v>
          </cell>
        </row>
        <row r="69">
          <cell r="A69" t="str">
            <v>TE -  TERESINA</v>
          </cell>
        </row>
        <row r="70">
          <cell r="A70" t="str">
            <v>TR - SANTAREM</v>
          </cell>
        </row>
        <row r="71">
          <cell r="A71" t="str">
            <v>UB - UBERLANDIA</v>
          </cell>
        </row>
        <row r="72">
          <cell r="A72" t="str">
            <v>VC - VITORIA DA CONQUISTA</v>
          </cell>
        </row>
        <row r="73">
          <cell r="A73" t="str">
            <v>VR - VOLTA REDONDA</v>
          </cell>
        </row>
        <row r="74">
          <cell r="A74" t="str">
            <v>VT - VITORIA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LOBAL"/>
      <sheetName val="Orçam."/>
      <sheetName val="Memória"/>
      <sheetName val="(Não usar) Pavimento"/>
      <sheetName val="Meiofio"/>
      <sheetName val="Piso"/>
      <sheetName val="Qd. Resumo"/>
      <sheetName val="BDI"/>
      <sheetName val="Orçam_"/>
      <sheetName val="(Não_usar)_Pavimento"/>
      <sheetName val="Qd__Resu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sheetDataSet>
      <sheetData sheetId="0">
        <row r="33">
          <cell r="A33" t="str">
            <v>Núm do Evento</v>
          </cell>
        </row>
      </sheetData>
      <sheetData sheetId="1">
        <row r="80">
          <cell r="I80">
            <v>0</v>
          </cell>
        </row>
      </sheetData>
      <sheetData sheetId="2"/>
      <sheetData sheetId="3"/>
      <sheetData sheetId="4">
        <row r="28">
          <cell r="AX28">
            <v>4</v>
          </cell>
        </row>
      </sheetData>
      <sheetData sheetId="5"/>
      <sheetData sheetId="6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ADOS"/>
      <sheetName val="ORÇAMENTO COMPLETO"/>
      <sheetName val="QCI"/>
      <sheetName val="Cronograma"/>
      <sheetName val="ORÇAMENTO - ÁGUA"/>
      <sheetName val="ORÇAMENTO - ESGOTO"/>
      <sheetName val="ORÇAMENTO - ELÉTRICO"/>
    </sheetNames>
    <sheetDataSet>
      <sheetData sheetId="0" refreshError="1">
        <row r="5">
          <cell r="C5">
            <v>17</v>
          </cell>
          <cell r="D5">
            <v>1</v>
          </cell>
          <cell r="E5">
            <v>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COMPOSIÇÃO"/>
    </sheetNames>
    <sheetDataSet>
      <sheetData sheetId="0"/>
      <sheetData sheetId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021296"/>
    </sheetNames>
    <definedNames>
      <definedName name="PassaExtenso"/>
    </defined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LOBAL"/>
      <sheetName val="Orçam."/>
      <sheetName val="Memória"/>
      <sheetName val="Meio-fio e Pavimento"/>
      <sheetName val="Rampa"/>
      <sheetName val="Drenagem"/>
      <sheetName val="Placa"/>
      <sheetName val="QCI"/>
      <sheetName val="CRON."/>
      <sheetName val="BDI"/>
      <sheetName val="NÃO IMPRIMIR"/>
      <sheetName val="PA"/>
      <sheetName val="BL"/>
      <sheetName val="PV"/>
      <sheetName val="Orçam_"/>
      <sheetName val="Meio-fio_e_Pavimento"/>
      <sheetName val="CRON_"/>
      <sheetName val="NÃO_IMPRIMIR"/>
    </sheetNames>
    <sheetDataSet>
      <sheetData sheetId="0"/>
      <sheetData sheetId="1"/>
      <sheetData sheetId="2">
        <row r="45">
          <cell r="D45" t="str">
            <v>Placas de sinalização vertical  (SENTIDO DA VIA/PARE)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"/>
      <sheetName val="Memória de Cálculo"/>
      <sheetName val="Planilha_Ajustada"/>
      <sheetName val="PLAN_FINAL"/>
      <sheetName val="Cronograma_FINAL"/>
      <sheetName val="Memória_de_Cálculo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Quant"/>
      <sheetName val="QQuant-Vol1 (2)"/>
      <sheetName val="QQegesa"/>
      <sheetName val="QQuant-Vol1"/>
      <sheetName val="Licitação"/>
      <sheetName val="QQegesa-ant"/>
      <sheetName val="QQUANT"/>
      <sheetName val="QQder"/>
      <sheetName val="NumerN"/>
      <sheetName val="BS"/>
      <sheetName val="FR"/>
      <sheetName val="Dimens"/>
      <sheetName val="QuantPav"/>
      <sheetName val="NumerN (2)"/>
      <sheetName val="Dimens (2)"/>
      <sheetName val="QuantPav (2)"/>
      <sheetName val="Plan2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amentos"/>
      <sheetName val="Teor"/>
      <sheetName val="Anexos PGQ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CPU"/>
      <sheetName val="PEM"/>
      <sheetName val="CEM"/>
      <sheetName val="Grupos"/>
      <sheetName val="Serviços"/>
      <sheetName val="Insumos"/>
      <sheetName val="Composições"/>
      <sheetName val="Cpus"/>
      <sheetName val="Planilha"/>
      <sheetName val="Instalações"/>
      <sheetName val="E S "/>
      <sheetName val="RlEqMec"/>
      <sheetName val="QTR"/>
      <sheetName val="QTS"/>
      <sheetName val="CpuApr"/>
      <sheetName val="RelCpu"/>
      <sheetName val="Permanência"/>
      <sheetName val="Crono MO"/>
      <sheetName val="Crono EQ"/>
      <sheetName val="GerRel"/>
    </sheetNames>
    <sheetDataSet>
      <sheetData sheetId="0" refreshError="1"/>
      <sheetData sheetId="1">
        <row r="1">
          <cell r="A1" t="str">
            <v>CÓDIGO</v>
          </cell>
        </row>
      </sheetData>
      <sheetData sheetId="2">
        <row r="1">
          <cell r="A1" t="str">
            <v>CÓDIGO</v>
          </cell>
        </row>
      </sheetData>
      <sheetData sheetId="3">
        <row r="1">
          <cell r="A1" t="str">
            <v>CÓDIGO</v>
          </cell>
        </row>
      </sheetData>
      <sheetData sheetId="4">
        <row r="1">
          <cell r="A1" t="str">
            <v>CÓDIGO</v>
          </cell>
        </row>
      </sheetData>
      <sheetData sheetId="5" refreshError="1">
        <row r="1">
          <cell r="A1" t="str">
            <v>CÓDIGO</v>
          </cell>
          <cell r="B1" t="str">
            <v>SERVIÇO</v>
          </cell>
          <cell r="C1" t="str">
            <v>UNID.</v>
          </cell>
          <cell r="D1" t="str">
            <v>CLS</v>
          </cell>
          <cell r="E1" t="str">
            <v>CUSTOADOTADO</v>
          </cell>
          <cell r="F1" t="str">
            <v>PROD</v>
          </cell>
          <cell r="G1" t="str">
            <v>PREÇO</v>
          </cell>
          <cell r="H1" t="str">
            <v>QUANT.</v>
          </cell>
          <cell r="I1" t="str">
            <v>REF</v>
          </cell>
          <cell r="J1" t="str">
            <v>TIPO</v>
          </cell>
          <cell r="K1" t="str">
            <v>CUSTO</v>
          </cell>
        </row>
        <row r="2">
          <cell r="A2" t="str">
            <v>C001</v>
          </cell>
        </row>
        <row r="3">
          <cell r="A3" t="str">
            <v>C002</v>
          </cell>
        </row>
        <row r="4">
          <cell r="A4" t="str">
            <v>C004</v>
          </cell>
        </row>
        <row r="5">
          <cell r="A5" t="str">
            <v>C008</v>
          </cell>
        </row>
        <row r="6">
          <cell r="A6" t="str">
            <v>C013</v>
          </cell>
        </row>
        <row r="7">
          <cell r="A7" t="str">
            <v>C014</v>
          </cell>
        </row>
        <row r="8">
          <cell r="A8" t="str">
            <v>C015</v>
          </cell>
        </row>
        <row r="9">
          <cell r="A9" t="str">
            <v>C020</v>
          </cell>
        </row>
        <row r="10">
          <cell r="A10" t="str">
            <v>C021</v>
          </cell>
        </row>
        <row r="11">
          <cell r="A11" t="str">
            <v>C023</v>
          </cell>
        </row>
        <row r="12">
          <cell r="A12" t="str">
            <v>C026</v>
          </cell>
        </row>
        <row r="13">
          <cell r="A13" t="str">
            <v>C027</v>
          </cell>
        </row>
        <row r="14">
          <cell r="A14" t="str">
            <v>C030</v>
          </cell>
        </row>
        <row r="15">
          <cell r="A15" t="str">
            <v>C032</v>
          </cell>
        </row>
        <row r="16">
          <cell r="A16" t="str">
            <v>C033</v>
          </cell>
        </row>
        <row r="17">
          <cell r="A17" t="str">
            <v>C034</v>
          </cell>
        </row>
        <row r="18">
          <cell r="A18" t="str">
            <v>C035</v>
          </cell>
        </row>
        <row r="19">
          <cell r="A19" t="str">
            <v>C036</v>
          </cell>
        </row>
        <row r="20">
          <cell r="A20" t="str">
            <v>C037</v>
          </cell>
        </row>
        <row r="21">
          <cell r="A21" t="str">
            <v>C038</v>
          </cell>
        </row>
        <row r="22">
          <cell r="A22" t="str">
            <v>C039</v>
          </cell>
        </row>
        <row r="23">
          <cell r="A23" t="str">
            <v>C040</v>
          </cell>
        </row>
        <row r="24">
          <cell r="A24" t="str">
            <v>C041</v>
          </cell>
        </row>
        <row r="25">
          <cell r="A25" t="str">
            <v>C042</v>
          </cell>
        </row>
        <row r="26">
          <cell r="A26" t="str">
            <v>C045</v>
          </cell>
        </row>
        <row r="27">
          <cell r="A27" t="str">
            <v>C046</v>
          </cell>
        </row>
        <row r="28">
          <cell r="A28" t="str">
            <v>C047</v>
          </cell>
        </row>
        <row r="29">
          <cell r="A29" t="str">
            <v>C048</v>
          </cell>
        </row>
        <row r="30">
          <cell r="A30" t="str">
            <v>C049</v>
          </cell>
        </row>
        <row r="31">
          <cell r="A31" t="str">
            <v>C050</v>
          </cell>
        </row>
        <row r="32">
          <cell r="A32" t="str">
            <v>C051</v>
          </cell>
        </row>
        <row r="33">
          <cell r="A33" t="str">
            <v>C052</v>
          </cell>
        </row>
        <row r="34">
          <cell r="A34" t="str">
            <v>C053</v>
          </cell>
        </row>
        <row r="35">
          <cell r="A35" t="str">
            <v>C054</v>
          </cell>
        </row>
        <row r="36">
          <cell r="A36" t="str">
            <v>C055</v>
          </cell>
        </row>
        <row r="37">
          <cell r="A37" t="str">
            <v>C057</v>
          </cell>
        </row>
        <row r="38">
          <cell r="A38" t="str">
            <v>C058</v>
          </cell>
        </row>
        <row r="39">
          <cell r="A39" t="str">
            <v>C060</v>
          </cell>
        </row>
        <row r="40">
          <cell r="A40" t="str">
            <v>C061</v>
          </cell>
        </row>
        <row r="41">
          <cell r="A41" t="str">
            <v>C062</v>
          </cell>
        </row>
        <row r="42">
          <cell r="A42" t="str">
            <v>C063</v>
          </cell>
        </row>
        <row r="43">
          <cell r="A43" t="str">
            <v>C064</v>
          </cell>
        </row>
        <row r="44">
          <cell r="A44" t="str">
            <v>C065</v>
          </cell>
        </row>
        <row r="45">
          <cell r="A45" t="str">
            <v>C069</v>
          </cell>
        </row>
        <row r="46">
          <cell r="A46" t="str">
            <v>C071</v>
          </cell>
        </row>
        <row r="47">
          <cell r="A47" t="str">
            <v>C072</v>
          </cell>
        </row>
        <row r="48">
          <cell r="A48" t="str">
            <v>C073</v>
          </cell>
        </row>
        <row r="49">
          <cell r="A49" t="str">
            <v>C074</v>
          </cell>
        </row>
        <row r="50">
          <cell r="A50" t="str">
            <v>C075</v>
          </cell>
        </row>
        <row r="51">
          <cell r="A51" t="str">
            <v>C076</v>
          </cell>
        </row>
        <row r="52">
          <cell r="A52" t="str">
            <v>C077</v>
          </cell>
        </row>
        <row r="53">
          <cell r="A53" t="str">
            <v>C080</v>
          </cell>
        </row>
        <row r="54">
          <cell r="A54" t="str">
            <v>C081</v>
          </cell>
        </row>
        <row r="55">
          <cell r="A55" t="str">
            <v>C082</v>
          </cell>
        </row>
        <row r="56">
          <cell r="A56" t="str">
            <v>C083</v>
          </cell>
        </row>
        <row r="57">
          <cell r="A57" t="str">
            <v>C084</v>
          </cell>
        </row>
        <row r="58">
          <cell r="A58" t="str">
            <v>C085</v>
          </cell>
        </row>
        <row r="59">
          <cell r="A59" t="str">
            <v>C089</v>
          </cell>
        </row>
        <row r="60">
          <cell r="A60" t="str">
            <v>C090</v>
          </cell>
        </row>
        <row r="61">
          <cell r="A61" t="str">
            <v>C093</v>
          </cell>
        </row>
        <row r="62">
          <cell r="A62" t="str">
            <v>C097</v>
          </cell>
        </row>
        <row r="63">
          <cell r="A63" t="str">
            <v>C098</v>
          </cell>
        </row>
        <row r="64">
          <cell r="A64" t="str">
            <v>C099</v>
          </cell>
        </row>
        <row r="65">
          <cell r="A65" t="str">
            <v>C100</v>
          </cell>
        </row>
        <row r="66">
          <cell r="A66" t="str">
            <v>C109</v>
          </cell>
        </row>
        <row r="67">
          <cell r="A67" t="str">
            <v>C110</v>
          </cell>
        </row>
        <row r="68">
          <cell r="A68" t="str">
            <v>C111</v>
          </cell>
        </row>
        <row r="69">
          <cell r="A69" t="str">
            <v>C112</v>
          </cell>
        </row>
        <row r="70">
          <cell r="A70" t="str">
            <v>C113</v>
          </cell>
        </row>
        <row r="71">
          <cell r="A71" t="str">
            <v>C114</v>
          </cell>
        </row>
        <row r="72">
          <cell r="A72" t="str">
            <v>C115</v>
          </cell>
        </row>
        <row r="73">
          <cell r="A73" t="str">
            <v>C116</v>
          </cell>
        </row>
        <row r="74">
          <cell r="A74" t="str">
            <v>C117</v>
          </cell>
        </row>
        <row r="75">
          <cell r="A75" t="str">
            <v>C119</v>
          </cell>
        </row>
        <row r="76">
          <cell r="A76" t="str">
            <v>C120</v>
          </cell>
        </row>
        <row r="77">
          <cell r="A77" t="str">
            <v>C126</v>
          </cell>
        </row>
        <row r="78">
          <cell r="A78" t="str">
            <v>C129</v>
          </cell>
        </row>
        <row r="79">
          <cell r="A79" t="str">
            <v>C130</v>
          </cell>
        </row>
        <row r="80">
          <cell r="A80" t="str">
            <v>C131</v>
          </cell>
        </row>
        <row r="81">
          <cell r="A81" t="str">
            <v>C133</v>
          </cell>
        </row>
        <row r="82">
          <cell r="A82" t="str">
            <v>C134</v>
          </cell>
        </row>
        <row r="83">
          <cell r="A83" t="str">
            <v>C135</v>
          </cell>
        </row>
        <row r="84">
          <cell r="A84" t="str">
            <v>C136</v>
          </cell>
        </row>
        <row r="85">
          <cell r="A85" t="str">
            <v>C137</v>
          </cell>
        </row>
        <row r="86">
          <cell r="A86" t="str">
            <v>C138</v>
          </cell>
        </row>
        <row r="87">
          <cell r="A87" t="str">
            <v>C139</v>
          </cell>
        </row>
        <row r="88">
          <cell r="A88" t="str">
            <v>C140</v>
          </cell>
        </row>
        <row r="89">
          <cell r="A89" t="str">
            <v>C141</v>
          </cell>
        </row>
        <row r="90">
          <cell r="A90" t="str">
            <v>C142</v>
          </cell>
        </row>
        <row r="91">
          <cell r="A91" t="str">
            <v>C143</v>
          </cell>
        </row>
        <row r="92">
          <cell r="A92" t="str">
            <v>C144</v>
          </cell>
        </row>
        <row r="93">
          <cell r="A93" t="str">
            <v>C145</v>
          </cell>
        </row>
        <row r="94">
          <cell r="A94" t="str">
            <v>C146</v>
          </cell>
        </row>
        <row r="95">
          <cell r="A95" t="str">
            <v>C147</v>
          </cell>
        </row>
        <row r="96">
          <cell r="A96" t="str">
            <v>C148</v>
          </cell>
        </row>
        <row r="97">
          <cell r="A97" t="str">
            <v>C149</v>
          </cell>
        </row>
        <row r="98">
          <cell r="A98" t="str">
            <v>C150</v>
          </cell>
        </row>
        <row r="99">
          <cell r="A99" t="str">
            <v>C151</v>
          </cell>
        </row>
        <row r="100">
          <cell r="A100" t="str">
            <v>C152</v>
          </cell>
        </row>
        <row r="101">
          <cell r="A101" t="str">
            <v>C153</v>
          </cell>
        </row>
        <row r="102">
          <cell r="A102" t="str">
            <v>C154</v>
          </cell>
        </row>
        <row r="103">
          <cell r="A103" t="str">
            <v>C155</v>
          </cell>
        </row>
        <row r="104">
          <cell r="A104" t="str">
            <v>C156</v>
          </cell>
        </row>
        <row r="105">
          <cell r="A105" t="str">
            <v>C157</v>
          </cell>
        </row>
        <row r="106">
          <cell r="A106" t="str">
            <v>C158</v>
          </cell>
        </row>
        <row r="107">
          <cell r="A107" t="str">
            <v>C159</v>
          </cell>
        </row>
        <row r="108">
          <cell r="A108" t="str">
            <v>C160</v>
          </cell>
        </row>
        <row r="109">
          <cell r="A109" t="str">
            <v>C161</v>
          </cell>
        </row>
        <row r="110">
          <cell r="A110" t="str">
            <v>C162</v>
          </cell>
        </row>
        <row r="111">
          <cell r="A111" t="str">
            <v>C163</v>
          </cell>
        </row>
        <row r="112">
          <cell r="A112" t="str">
            <v>C164</v>
          </cell>
        </row>
        <row r="113">
          <cell r="A113" t="str">
            <v>C165</v>
          </cell>
        </row>
        <row r="114">
          <cell r="A114" t="str">
            <v>C166</v>
          </cell>
        </row>
        <row r="115">
          <cell r="A115" t="str">
            <v>C167</v>
          </cell>
        </row>
        <row r="116">
          <cell r="A116" t="str">
            <v>C168</v>
          </cell>
        </row>
        <row r="117">
          <cell r="A117" t="str">
            <v>C169</v>
          </cell>
        </row>
        <row r="118">
          <cell r="A118" t="str">
            <v>C170</v>
          </cell>
        </row>
        <row r="119">
          <cell r="A119" t="str">
            <v>C171</v>
          </cell>
        </row>
        <row r="120">
          <cell r="A120" t="str">
            <v>C172</v>
          </cell>
        </row>
        <row r="121">
          <cell r="A121" t="str">
            <v>C173</v>
          </cell>
        </row>
        <row r="122">
          <cell r="A122" t="str">
            <v>C174</v>
          </cell>
        </row>
        <row r="123">
          <cell r="A123" t="str">
            <v>C175</v>
          </cell>
        </row>
        <row r="124">
          <cell r="A124" t="str">
            <v>C176</v>
          </cell>
        </row>
        <row r="125">
          <cell r="A125" t="str">
            <v>C177</v>
          </cell>
        </row>
        <row r="126">
          <cell r="A126" t="str">
            <v>C178</v>
          </cell>
        </row>
        <row r="127">
          <cell r="A127" t="str">
            <v>C179</v>
          </cell>
        </row>
        <row r="128">
          <cell r="A128" t="str">
            <v>C180</v>
          </cell>
        </row>
        <row r="129">
          <cell r="A129" t="str">
            <v>C181</v>
          </cell>
        </row>
        <row r="130">
          <cell r="A130" t="str">
            <v>C182</v>
          </cell>
        </row>
        <row r="131">
          <cell r="A131" t="str">
            <v>C183</v>
          </cell>
        </row>
        <row r="132">
          <cell r="A132" t="str">
            <v>C184</v>
          </cell>
        </row>
        <row r="133">
          <cell r="A133" t="str">
            <v>C185</v>
          </cell>
        </row>
        <row r="134">
          <cell r="A134" t="str">
            <v>C186</v>
          </cell>
        </row>
        <row r="135">
          <cell r="A135" t="str">
            <v>C187</v>
          </cell>
        </row>
        <row r="136">
          <cell r="A136" t="str">
            <v>C188</v>
          </cell>
        </row>
        <row r="137">
          <cell r="A137" t="str">
            <v>C189</v>
          </cell>
        </row>
        <row r="138">
          <cell r="A138" t="str">
            <v>C190</v>
          </cell>
        </row>
        <row r="139">
          <cell r="A139" t="str">
            <v>C191</v>
          </cell>
        </row>
        <row r="140">
          <cell r="A140" t="str">
            <v>C192</v>
          </cell>
        </row>
        <row r="141">
          <cell r="A141" t="str">
            <v>C193</v>
          </cell>
        </row>
        <row r="142">
          <cell r="A142" t="str">
            <v>C194</v>
          </cell>
        </row>
        <row r="143">
          <cell r="A143" t="str">
            <v>C195</v>
          </cell>
        </row>
        <row r="144">
          <cell r="A144" t="str">
            <v>C196</v>
          </cell>
        </row>
        <row r="145">
          <cell r="A145" t="str">
            <v>C197</v>
          </cell>
        </row>
        <row r="146">
          <cell r="A146" t="str">
            <v>C198</v>
          </cell>
        </row>
        <row r="147">
          <cell r="A147" t="str">
            <v>C199</v>
          </cell>
        </row>
        <row r="148">
          <cell r="A148" t="str">
            <v>C200</v>
          </cell>
        </row>
        <row r="149">
          <cell r="A149" t="str">
            <v>C201</v>
          </cell>
        </row>
        <row r="150">
          <cell r="A150" t="str">
            <v>C202</v>
          </cell>
        </row>
        <row r="151">
          <cell r="A151" t="str">
            <v>C207</v>
          </cell>
        </row>
        <row r="152">
          <cell r="A152" t="str">
            <v>C208</v>
          </cell>
        </row>
        <row r="153">
          <cell r="A153" t="str">
            <v>C210</v>
          </cell>
        </row>
        <row r="154">
          <cell r="A154" t="str">
            <v>C211</v>
          </cell>
        </row>
        <row r="155">
          <cell r="A155" t="str">
            <v>C212</v>
          </cell>
        </row>
        <row r="156">
          <cell r="A156" t="str">
            <v>C214</v>
          </cell>
        </row>
        <row r="157">
          <cell r="A157" t="str">
            <v>C215</v>
          </cell>
        </row>
        <row r="158">
          <cell r="A158" t="str">
            <v>C216</v>
          </cell>
        </row>
        <row r="159">
          <cell r="A159" t="str">
            <v>C217</v>
          </cell>
        </row>
        <row r="160">
          <cell r="A160" t="str">
            <v>C218</v>
          </cell>
        </row>
        <row r="161">
          <cell r="A161" t="str">
            <v>C219</v>
          </cell>
        </row>
        <row r="162">
          <cell r="A162" t="str">
            <v>C220</v>
          </cell>
        </row>
        <row r="163">
          <cell r="A163" t="str">
            <v>C221</v>
          </cell>
        </row>
        <row r="164">
          <cell r="A164" t="str">
            <v>C222</v>
          </cell>
        </row>
        <row r="165">
          <cell r="A165" t="str">
            <v>C223</v>
          </cell>
        </row>
        <row r="166">
          <cell r="A166" t="str">
            <v>C224</v>
          </cell>
        </row>
        <row r="167">
          <cell r="A167" t="str">
            <v>C225</v>
          </cell>
        </row>
        <row r="168">
          <cell r="A168" t="str">
            <v>C226</v>
          </cell>
        </row>
        <row r="169">
          <cell r="A169" t="str">
            <v>C227</v>
          </cell>
        </row>
        <row r="170">
          <cell r="A170" t="str">
            <v>C228</v>
          </cell>
        </row>
        <row r="171">
          <cell r="A171" t="str">
            <v>C229</v>
          </cell>
        </row>
        <row r="172">
          <cell r="A172" t="str">
            <v>C230</v>
          </cell>
        </row>
        <row r="173">
          <cell r="A173" t="str">
            <v>C231</v>
          </cell>
        </row>
        <row r="174">
          <cell r="A174" t="str">
            <v>C232</v>
          </cell>
        </row>
        <row r="175">
          <cell r="A175" t="str">
            <v>C233</v>
          </cell>
        </row>
        <row r="176">
          <cell r="A176" t="str">
            <v>C234</v>
          </cell>
        </row>
        <row r="177">
          <cell r="A177" t="str">
            <v>C235</v>
          </cell>
        </row>
        <row r="178">
          <cell r="A178" t="str">
            <v>C236</v>
          </cell>
        </row>
        <row r="179">
          <cell r="A179" t="str">
            <v>C237</v>
          </cell>
        </row>
        <row r="180">
          <cell r="A180" t="str">
            <v>C238</v>
          </cell>
        </row>
        <row r="181">
          <cell r="A181" t="str">
            <v>C239</v>
          </cell>
        </row>
        <row r="182">
          <cell r="A182" t="str">
            <v>C240</v>
          </cell>
        </row>
        <row r="183">
          <cell r="A183" t="str">
            <v>C241</v>
          </cell>
        </row>
        <row r="184">
          <cell r="A184" t="str">
            <v>C242</v>
          </cell>
        </row>
        <row r="185">
          <cell r="A185" t="str">
            <v>C243</v>
          </cell>
        </row>
        <row r="186">
          <cell r="A186" t="str">
            <v>C244</v>
          </cell>
        </row>
        <row r="187">
          <cell r="A187" t="str">
            <v>C245</v>
          </cell>
        </row>
        <row r="188">
          <cell r="A188" t="str">
            <v>C245a</v>
          </cell>
        </row>
        <row r="189">
          <cell r="A189" t="str">
            <v>C247</v>
          </cell>
        </row>
        <row r="190">
          <cell r="A190" t="str">
            <v>C250</v>
          </cell>
        </row>
        <row r="191">
          <cell r="A191" t="str">
            <v>C253</v>
          </cell>
        </row>
        <row r="192">
          <cell r="A192" t="str">
            <v>C254</v>
          </cell>
        </row>
        <row r="193">
          <cell r="A193" t="str">
            <v>C256</v>
          </cell>
        </row>
        <row r="194">
          <cell r="A194" t="str">
            <v>C257</v>
          </cell>
        </row>
        <row r="195">
          <cell r="A195" t="str">
            <v>C260</v>
          </cell>
        </row>
        <row r="196">
          <cell r="A196" t="str">
            <v>C261</v>
          </cell>
        </row>
        <row r="197">
          <cell r="A197" t="str">
            <v>C263</v>
          </cell>
        </row>
        <row r="198">
          <cell r="A198" t="str">
            <v>C264</v>
          </cell>
        </row>
        <row r="199">
          <cell r="A199" t="str">
            <v>C265</v>
          </cell>
        </row>
        <row r="200">
          <cell r="A200" t="str">
            <v>C266</v>
          </cell>
        </row>
        <row r="201">
          <cell r="A201" t="str">
            <v>C267</v>
          </cell>
        </row>
        <row r="202">
          <cell r="A202" t="str">
            <v>C268</v>
          </cell>
        </row>
        <row r="203">
          <cell r="A203" t="str">
            <v>C269</v>
          </cell>
        </row>
        <row r="204">
          <cell r="A204" t="str">
            <v>C270</v>
          </cell>
        </row>
        <row r="205">
          <cell r="A205" t="str">
            <v>C271</v>
          </cell>
        </row>
        <row r="206">
          <cell r="A206" t="str">
            <v>C272</v>
          </cell>
        </row>
        <row r="207">
          <cell r="A207" t="str">
            <v>C273</v>
          </cell>
        </row>
        <row r="208">
          <cell r="A208" t="str">
            <v>C274</v>
          </cell>
        </row>
        <row r="209">
          <cell r="A209" t="str">
            <v>C275</v>
          </cell>
        </row>
        <row r="210">
          <cell r="A210" t="str">
            <v>C277</v>
          </cell>
        </row>
        <row r="211">
          <cell r="A211" t="str">
            <v>C278</v>
          </cell>
        </row>
        <row r="212">
          <cell r="A212" t="str">
            <v>C279</v>
          </cell>
        </row>
        <row r="213">
          <cell r="A213" t="str">
            <v>C280</v>
          </cell>
        </row>
        <row r="214">
          <cell r="A214" t="str">
            <v>C281</v>
          </cell>
        </row>
        <row r="215">
          <cell r="A215" t="str">
            <v>C282</v>
          </cell>
        </row>
        <row r="216">
          <cell r="A216" t="str">
            <v>C283</v>
          </cell>
        </row>
        <row r="217">
          <cell r="A217" t="str">
            <v>C285</v>
          </cell>
        </row>
        <row r="218">
          <cell r="A218" t="str">
            <v>C286</v>
          </cell>
        </row>
        <row r="219">
          <cell r="A219" t="str">
            <v>C287</v>
          </cell>
        </row>
        <row r="220">
          <cell r="A220" t="str">
            <v>C289</v>
          </cell>
        </row>
        <row r="221">
          <cell r="A221" t="str">
            <v>C291</v>
          </cell>
        </row>
        <row r="222">
          <cell r="A222" t="str">
            <v>C292</v>
          </cell>
        </row>
        <row r="223">
          <cell r="A223" t="str">
            <v>C293</v>
          </cell>
        </row>
        <row r="224">
          <cell r="A224" t="str">
            <v>C296</v>
          </cell>
        </row>
        <row r="225">
          <cell r="A225" t="str">
            <v>C297</v>
          </cell>
        </row>
        <row r="226">
          <cell r="A226" t="str">
            <v>C298</v>
          </cell>
        </row>
        <row r="227">
          <cell r="A227" t="str">
            <v>C299</v>
          </cell>
        </row>
        <row r="228">
          <cell r="A228" t="str">
            <v>C300</v>
          </cell>
        </row>
        <row r="229">
          <cell r="A229" t="str">
            <v>C301</v>
          </cell>
        </row>
        <row r="230">
          <cell r="A230" t="str">
            <v>C302</v>
          </cell>
        </row>
        <row r="231">
          <cell r="A231" t="str">
            <v>C303</v>
          </cell>
        </row>
        <row r="232">
          <cell r="A232" t="str">
            <v>C304</v>
          </cell>
        </row>
        <row r="233">
          <cell r="A233" t="str">
            <v>C305</v>
          </cell>
        </row>
        <row r="234">
          <cell r="A234" t="str">
            <v>C306</v>
          </cell>
        </row>
        <row r="235">
          <cell r="A235" t="str">
            <v>C307</v>
          </cell>
        </row>
        <row r="236">
          <cell r="A236" t="str">
            <v>C308</v>
          </cell>
        </row>
        <row r="237">
          <cell r="A237" t="str">
            <v>C309</v>
          </cell>
        </row>
        <row r="238">
          <cell r="A238" t="str">
            <v>C310</v>
          </cell>
        </row>
        <row r="239">
          <cell r="A239" t="str">
            <v>C311</v>
          </cell>
        </row>
        <row r="240">
          <cell r="A240" t="str">
            <v>C312</v>
          </cell>
        </row>
        <row r="241">
          <cell r="A241" t="str">
            <v>C313</v>
          </cell>
        </row>
        <row r="242">
          <cell r="A242" t="str">
            <v>C314</v>
          </cell>
        </row>
        <row r="243">
          <cell r="A243" t="str">
            <v>C315</v>
          </cell>
        </row>
        <row r="244">
          <cell r="A244" t="str">
            <v>C316</v>
          </cell>
        </row>
        <row r="245">
          <cell r="A245" t="str">
            <v>C317</v>
          </cell>
        </row>
        <row r="246">
          <cell r="A246" t="str">
            <v>C318</v>
          </cell>
        </row>
        <row r="247">
          <cell r="A247" t="str">
            <v>C319</v>
          </cell>
        </row>
        <row r="248">
          <cell r="A248" t="str">
            <v>C320</v>
          </cell>
        </row>
        <row r="249">
          <cell r="A249" t="str">
            <v>C321</v>
          </cell>
        </row>
        <row r="250">
          <cell r="A250" t="str">
            <v>C322</v>
          </cell>
        </row>
        <row r="251">
          <cell r="A251" t="str">
            <v>C323</v>
          </cell>
        </row>
        <row r="252">
          <cell r="A252" t="str">
            <v>C324</v>
          </cell>
        </row>
        <row r="253">
          <cell r="A253" t="str">
            <v>C325</v>
          </cell>
        </row>
        <row r="254">
          <cell r="A254" t="str">
            <v>C326</v>
          </cell>
        </row>
        <row r="255">
          <cell r="A255" t="str">
            <v>C328</v>
          </cell>
        </row>
        <row r="256">
          <cell r="A256" t="str">
            <v>C329</v>
          </cell>
        </row>
        <row r="257">
          <cell r="A257" t="str">
            <v>C330</v>
          </cell>
        </row>
        <row r="258">
          <cell r="A258" t="str">
            <v>C500</v>
          </cell>
        </row>
        <row r="259">
          <cell r="A259" t="str">
            <v>C505</v>
          </cell>
        </row>
        <row r="260">
          <cell r="A260" t="str">
            <v>C510</v>
          </cell>
        </row>
        <row r="261">
          <cell r="A261" t="str">
            <v>C005</v>
          </cell>
        </row>
        <row r="262">
          <cell r="A262" t="str">
            <v>C006</v>
          </cell>
        </row>
        <row r="263">
          <cell r="A263" t="str">
            <v>C007</v>
          </cell>
        </row>
        <row r="264">
          <cell r="A264" t="str">
            <v>C016</v>
          </cell>
        </row>
        <row r="265">
          <cell r="A265" t="str">
            <v>C017</v>
          </cell>
        </row>
        <row r="266">
          <cell r="A266" t="str">
            <v>C018</v>
          </cell>
        </row>
        <row r="267">
          <cell r="A267" t="str">
            <v>C019</v>
          </cell>
        </row>
        <row r="268">
          <cell r="A268" t="str">
            <v>C022</v>
          </cell>
        </row>
        <row r="269">
          <cell r="A269" t="str">
            <v>C024</v>
          </cell>
        </row>
        <row r="270">
          <cell r="A270" t="str">
            <v>C025</v>
          </cell>
        </row>
        <row r="271">
          <cell r="A271" t="str">
            <v>C028</v>
          </cell>
        </row>
        <row r="272">
          <cell r="A272" t="str">
            <v>C029</v>
          </cell>
        </row>
        <row r="273">
          <cell r="A273" t="str">
            <v>C031</v>
          </cell>
        </row>
        <row r="274">
          <cell r="A274" t="str">
            <v>C043</v>
          </cell>
        </row>
        <row r="275">
          <cell r="A275" t="str">
            <v>C044</v>
          </cell>
        </row>
        <row r="276">
          <cell r="A276" t="str">
            <v>C056</v>
          </cell>
        </row>
        <row r="277">
          <cell r="A277" t="str">
            <v>C059</v>
          </cell>
        </row>
        <row r="278">
          <cell r="A278" t="str">
            <v>C066</v>
          </cell>
        </row>
        <row r="279">
          <cell r="A279" t="str">
            <v>C067</v>
          </cell>
        </row>
        <row r="280">
          <cell r="A280" t="str">
            <v>C068</v>
          </cell>
        </row>
        <row r="281">
          <cell r="A281" t="str">
            <v>C070</v>
          </cell>
        </row>
        <row r="282">
          <cell r="A282" t="str">
            <v>C078</v>
          </cell>
        </row>
        <row r="283">
          <cell r="A283" t="str">
            <v>C079</v>
          </cell>
        </row>
        <row r="284">
          <cell r="A284" t="str">
            <v>C086</v>
          </cell>
        </row>
        <row r="285">
          <cell r="A285" t="str">
            <v>C087</v>
          </cell>
        </row>
        <row r="286">
          <cell r="A286" t="str">
            <v>C088</v>
          </cell>
        </row>
        <row r="287">
          <cell r="A287" t="str">
            <v>C091</v>
          </cell>
        </row>
        <row r="288">
          <cell r="A288" t="str">
            <v>C092</v>
          </cell>
        </row>
        <row r="289">
          <cell r="A289" t="str">
            <v>C094</v>
          </cell>
        </row>
        <row r="290">
          <cell r="A290" t="str">
            <v>C095</v>
          </cell>
        </row>
        <row r="291">
          <cell r="A291" t="str">
            <v>C096</v>
          </cell>
        </row>
        <row r="292">
          <cell r="A292" t="str">
            <v>C101</v>
          </cell>
        </row>
        <row r="293">
          <cell r="A293" t="str">
            <v>C102</v>
          </cell>
        </row>
        <row r="294">
          <cell r="A294" t="str">
            <v>C103</v>
          </cell>
        </row>
        <row r="295">
          <cell r="A295" t="str">
            <v>C104</v>
          </cell>
        </row>
        <row r="296">
          <cell r="A296" t="str">
            <v>C105</v>
          </cell>
        </row>
        <row r="297">
          <cell r="A297" t="str">
            <v>C106</v>
          </cell>
        </row>
        <row r="298">
          <cell r="A298" t="str">
            <v>C107</v>
          </cell>
        </row>
        <row r="299">
          <cell r="A299" t="str">
            <v>C108</v>
          </cell>
        </row>
        <row r="300">
          <cell r="A300" t="str">
            <v>C118</v>
          </cell>
        </row>
        <row r="301">
          <cell r="A301" t="str">
            <v>C121</v>
          </cell>
        </row>
        <row r="302">
          <cell r="A302" t="str">
            <v>C122</v>
          </cell>
        </row>
        <row r="303">
          <cell r="A303" t="str">
            <v>C123</v>
          </cell>
        </row>
        <row r="304">
          <cell r="A304" t="str">
            <v>C124</v>
          </cell>
        </row>
        <row r="305">
          <cell r="A305" t="str">
            <v>C125</v>
          </cell>
        </row>
        <row r="306">
          <cell r="A306" t="str">
            <v>C127</v>
          </cell>
        </row>
        <row r="307">
          <cell r="A307" t="str">
            <v>C128</v>
          </cell>
        </row>
        <row r="308">
          <cell r="A308" t="str">
            <v>C132</v>
          </cell>
        </row>
        <row r="309">
          <cell r="A309" t="str">
            <v>C203</v>
          </cell>
        </row>
        <row r="310">
          <cell r="A310" t="str">
            <v>C204</v>
          </cell>
        </row>
        <row r="311">
          <cell r="A311" t="str">
            <v>C205</v>
          </cell>
        </row>
        <row r="312">
          <cell r="A312" t="str">
            <v>C206</v>
          </cell>
        </row>
        <row r="313">
          <cell r="A313" t="str">
            <v>C209</v>
          </cell>
        </row>
        <row r="314">
          <cell r="A314" t="str">
            <v>C213</v>
          </cell>
        </row>
        <row r="315">
          <cell r="A315" t="str">
            <v>C246</v>
          </cell>
        </row>
        <row r="316">
          <cell r="A316" t="str">
            <v>C248</v>
          </cell>
        </row>
        <row r="317">
          <cell r="A317" t="str">
            <v>C249</v>
          </cell>
        </row>
        <row r="318">
          <cell r="A318" t="str">
            <v>C251</v>
          </cell>
        </row>
        <row r="319">
          <cell r="A319" t="str">
            <v>C252</v>
          </cell>
        </row>
        <row r="320">
          <cell r="A320" t="str">
            <v>C255</v>
          </cell>
        </row>
        <row r="321">
          <cell r="A321" t="str">
            <v>C258</v>
          </cell>
        </row>
        <row r="322">
          <cell r="A322" t="str">
            <v>C259</v>
          </cell>
        </row>
        <row r="323">
          <cell r="A323" t="str">
            <v>C262</v>
          </cell>
        </row>
        <row r="324">
          <cell r="A324" t="str">
            <v>C284</v>
          </cell>
        </row>
        <row r="325">
          <cell r="A325" t="str">
            <v>C288</v>
          </cell>
        </row>
        <row r="326">
          <cell r="A326" t="str">
            <v>C290</v>
          </cell>
        </row>
        <row r="327">
          <cell r="A327" t="str">
            <v>C294</v>
          </cell>
        </row>
        <row r="328">
          <cell r="A328" t="str">
            <v>C295</v>
          </cell>
        </row>
      </sheetData>
      <sheetData sheetId="6" refreshError="1">
        <row r="1">
          <cell r="A1" t="str">
            <v>CÓDIGO</v>
          </cell>
          <cell r="B1" t="str">
            <v>INSUMO</v>
          </cell>
          <cell r="C1" t="str">
            <v>UNID</v>
          </cell>
          <cell r="D1" t="str">
            <v>CLS</v>
          </cell>
          <cell r="E1" t="str">
            <v>COTAÇÃO</v>
          </cell>
          <cell r="F1" t="str">
            <v>CUN IMP</v>
          </cell>
          <cell r="G1" t="str">
            <v>COTAÇÕES</v>
          </cell>
        </row>
        <row r="2">
          <cell r="A2" t="str">
            <v>10101</v>
          </cell>
        </row>
        <row r="3">
          <cell r="A3" t="str">
            <v>10106</v>
          </cell>
        </row>
        <row r="4">
          <cell r="A4" t="str">
            <v>10110</v>
          </cell>
        </row>
        <row r="5">
          <cell r="A5" t="str">
            <v>10111</v>
          </cell>
        </row>
        <row r="6">
          <cell r="A6" t="str">
            <v>10113</v>
          </cell>
        </row>
        <row r="7">
          <cell r="A7" t="str">
            <v>10115</v>
          </cell>
        </row>
        <row r="8">
          <cell r="A8" t="str">
            <v>10118</v>
          </cell>
        </row>
        <row r="9">
          <cell r="A9" t="str">
            <v>10120</v>
          </cell>
        </row>
        <row r="10">
          <cell r="A10" t="str">
            <v>10121</v>
          </cell>
        </row>
        <row r="11">
          <cell r="A11" t="str">
            <v>10128</v>
          </cell>
        </row>
        <row r="12">
          <cell r="A12" t="str">
            <v>10130</v>
          </cell>
        </row>
        <row r="13">
          <cell r="A13" t="str">
            <v>10139</v>
          </cell>
        </row>
        <row r="14">
          <cell r="A14" t="str">
            <v>10140</v>
          </cell>
        </row>
        <row r="15">
          <cell r="A15" t="str">
            <v>10143</v>
          </cell>
        </row>
        <row r="16">
          <cell r="A16" t="str">
            <v>10144</v>
          </cell>
        </row>
        <row r="17">
          <cell r="A17" t="str">
            <v>10146</v>
          </cell>
        </row>
        <row r="18">
          <cell r="A18" t="str">
            <v>10149</v>
          </cell>
        </row>
        <row r="19">
          <cell r="A19" t="str">
            <v>10152</v>
          </cell>
        </row>
        <row r="20">
          <cell r="A20" t="str">
            <v>20372</v>
          </cell>
        </row>
        <row r="21">
          <cell r="A21" t="str">
            <v>20379</v>
          </cell>
        </row>
        <row r="22">
          <cell r="A22" t="str">
            <v>20380</v>
          </cell>
        </row>
        <row r="23">
          <cell r="A23" t="str">
            <v>20384</v>
          </cell>
        </row>
        <row r="24">
          <cell r="A24" t="str">
            <v>20385</v>
          </cell>
        </row>
        <row r="25">
          <cell r="A25" t="str">
            <v>20399</v>
          </cell>
        </row>
        <row r="26">
          <cell r="A26" t="str">
            <v>20400</v>
          </cell>
        </row>
        <row r="27">
          <cell r="A27" t="str">
            <v>20503</v>
          </cell>
        </row>
        <row r="28">
          <cell r="A28" t="str">
            <v>20505</v>
          </cell>
        </row>
        <row r="29">
          <cell r="A29" t="str">
            <v>20508</v>
          </cell>
        </row>
        <row r="30">
          <cell r="A30" t="str">
            <v>20509</v>
          </cell>
        </row>
        <row r="31">
          <cell r="A31" t="str">
            <v>20510</v>
          </cell>
        </row>
        <row r="32">
          <cell r="A32" t="str">
            <v>20517</v>
          </cell>
        </row>
        <row r="33">
          <cell r="A33" t="str">
            <v>20522</v>
          </cell>
        </row>
        <row r="34">
          <cell r="A34" t="str">
            <v>20579</v>
          </cell>
        </row>
        <row r="35">
          <cell r="A35" t="str">
            <v>21009</v>
          </cell>
        </row>
        <row r="36">
          <cell r="A36" t="str">
            <v>21016</v>
          </cell>
        </row>
        <row r="37">
          <cell r="A37" t="str">
            <v>21030</v>
          </cell>
        </row>
        <row r="38">
          <cell r="A38" t="str">
            <v>21032</v>
          </cell>
        </row>
        <row r="39">
          <cell r="A39" t="str">
            <v>21103</v>
          </cell>
        </row>
        <row r="40">
          <cell r="A40" t="str">
            <v>21208</v>
          </cell>
        </row>
        <row r="41">
          <cell r="A41" t="str">
            <v>21503</v>
          </cell>
        </row>
        <row r="42">
          <cell r="A42" t="str">
            <v>21517</v>
          </cell>
        </row>
        <row r="43">
          <cell r="A43" t="str">
            <v>21533</v>
          </cell>
        </row>
        <row r="44">
          <cell r="A44" t="str">
            <v>21534</v>
          </cell>
        </row>
        <row r="45">
          <cell r="A45" t="str">
            <v>21540</v>
          </cell>
        </row>
        <row r="46">
          <cell r="A46" t="str">
            <v>21545</v>
          </cell>
        </row>
        <row r="47">
          <cell r="A47" t="str">
            <v>21550</v>
          </cell>
        </row>
        <row r="48">
          <cell r="A48" t="str">
            <v>21555</v>
          </cell>
        </row>
        <row r="49">
          <cell r="A49" t="str">
            <v>21556</v>
          </cell>
        </row>
        <row r="50">
          <cell r="A50" t="str">
            <v>21557</v>
          </cell>
        </row>
        <row r="51">
          <cell r="A51" t="str">
            <v>21558</v>
          </cell>
        </row>
        <row r="52">
          <cell r="A52" t="str">
            <v>21559</v>
          </cell>
        </row>
        <row r="53">
          <cell r="A53" t="str">
            <v>21560</v>
          </cell>
        </row>
        <row r="54">
          <cell r="A54" t="str">
            <v>21561</v>
          </cell>
        </row>
        <row r="55">
          <cell r="A55" t="str">
            <v>23515</v>
          </cell>
        </row>
        <row r="56">
          <cell r="A56" t="str">
            <v>24019</v>
          </cell>
        </row>
        <row r="57">
          <cell r="A57" t="str">
            <v>24070</v>
          </cell>
        </row>
        <row r="58">
          <cell r="A58" t="str">
            <v>24072</v>
          </cell>
        </row>
        <row r="59">
          <cell r="A59" t="str">
            <v>24502</v>
          </cell>
        </row>
        <row r="60">
          <cell r="A60" t="str">
            <v>26549</v>
          </cell>
        </row>
        <row r="61">
          <cell r="A61" t="str">
            <v>26550</v>
          </cell>
        </row>
        <row r="62">
          <cell r="A62" t="str">
            <v>26560</v>
          </cell>
        </row>
        <row r="63">
          <cell r="A63" t="str">
            <v>26569</v>
          </cell>
        </row>
        <row r="64">
          <cell r="A64" t="str">
            <v>27001</v>
          </cell>
        </row>
        <row r="65">
          <cell r="A65" t="str">
            <v>27010</v>
          </cell>
        </row>
        <row r="66">
          <cell r="A66" t="str">
            <v>27504</v>
          </cell>
        </row>
        <row r="67">
          <cell r="A67" t="str">
            <v>27508</v>
          </cell>
        </row>
        <row r="68">
          <cell r="A68" t="str">
            <v>28001</v>
          </cell>
        </row>
        <row r="69">
          <cell r="A69" t="str">
            <v>28008</v>
          </cell>
        </row>
        <row r="70">
          <cell r="A70" t="str">
            <v>28011</v>
          </cell>
        </row>
        <row r="71">
          <cell r="A71" t="str">
            <v>30370</v>
          </cell>
        </row>
        <row r="72">
          <cell r="A72" t="str">
            <v>31010</v>
          </cell>
        </row>
        <row r="73">
          <cell r="A73" t="str">
            <v>31011</v>
          </cell>
        </row>
        <row r="74">
          <cell r="A74" t="str">
            <v>31012</v>
          </cell>
        </row>
        <row r="75">
          <cell r="A75" t="str">
            <v>34004</v>
          </cell>
        </row>
        <row r="76">
          <cell r="A76" t="str">
            <v>34103</v>
          </cell>
        </row>
        <row r="77">
          <cell r="A77" t="str">
            <v>34502</v>
          </cell>
        </row>
        <row r="78">
          <cell r="A78" t="str">
            <v>35003</v>
          </cell>
        </row>
        <row r="79">
          <cell r="A79" t="str">
            <v>35506</v>
          </cell>
        </row>
        <row r="80">
          <cell r="A80" t="str">
            <v>35507</v>
          </cell>
        </row>
        <row r="81">
          <cell r="A81" t="str">
            <v>35516</v>
          </cell>
        </row>
        <row r="82">
          <cell r="A82" t="str">
            <v>36003</v>
          </cell>
        </row>
        <row r="83">
          <cell r="A83" t="str">
            <v>36004</v>
          </cell>
        </row>
        <row r="84">
          <cell r="A84" t="str">
            <v>36005</v>
          </cell>
        </row>
        <row r="85">
          <cell r="A85" t="str">
            <v>36010</v>
          </cell>
        </row>
        <row r="86">
          <cell r="A86" t="str">
            <v>36011</v>
          </cell>
        </row>
        <row r="87">
          <cell r="A87" t="str">
            <v>36012</v>
          </cell>
        </row>
        <row r="88">
          <cell r="A88" t="str">
            <v>36013</v>
          </cell>
        </row>
        <row r="89">
          <cell r="A89" t="str">
            <v>36014</v>
          </cell>
        </row>
        <row r="90">
          <cell r="A90" t="str">
            <v>36015</v>
          </cell>
        </row>
        <row r="91">
          <cell r="A91" t="str">
            <v>36016</v>
          </cell>
        </row>
        <row r="92">
          <cell r="A92" t="str">
            <v>37010</v>
          </cell>
        </row>
        <row r="93">
          <cell r="A93" t="str">
            <v>37043</v>
          </cell>
        </row>
        <row r="94">
          <cell r="A94" t="str">
            <v>37514</v>
          </cell>
        </row>
        <row r="95">
          <cell r="A95" t="str">
            <v>37551</v>
          </cell>
        </row>
        <row r="96">
          <cell r="A96" t="str">
            <v>38001</v>
          </cell>
        </row>
        <row r="97">
          <cell r="A97" t="str">
            <v>38010</v>
          </cell>
        </row>
        <row r="98">
          <cell r="A98" t="str">
            <v>38013</v>
          </cell>
        </row>
        <row r="99">
          <cell r="A99" t="str">
            <v>38014</v>
          </cell>
        </row>
        <row r="100">
          <cell r="A100" t="str">
            <v>38022</v>
          </cell>
        </row>
        <row r="101">
          <cell r="A101" t="str">
            <v>38025</v>
          </cell>
        </row>
        <row r="102">
          <cell r="A102" t="str">
            <v>38509</v>
          </cell>
        </row>
        <row r="103">
          <cell r="A103" t="str">
            <v>38511</v>
          </cell>
        </row>
        <row r="104">
          <cell r="A104" t="str">
            <v>39001</v>
          </cell>
        </row>
        <row r="105">
          <cell r="A105" t="str">
            <v>39002</v>
          </cell>
        </row>
        <row r="106">
          <cell r="A106" t="str">
            <v>39013</v>
          </cell>
        </row>
        <row r="107">
          <cell r="A107" t="str">
            <v>39016</v>
          </cell>
        </row>
        <row r="108">
          <cell r="A108" t="str">
            <v>40101</v>
          </cell>
        </row>
        <row r="109">
          <cell r="A109" t="str">
            <v>40102</v>
          </cell>
        </row>
        <row r="110">
          <cell r="A110" t="str">
            <v>40103</v>
          </cell>
        </row>
        <row r="111">
          <cell r="A111" t="str">
            <v>40104</v>
          </cell>
        </row>
        <row r="112">
          <cell r="A112" t="str">
            <v>40501</v>
          </cell>
        </row>
        <row r="113">
          <cell r="A113" t="str">
            <v>40502</v>
          </cell>
        </row>
        <row r="114">
          <cell r="A114" t="str">
            <v>40503</v>
          </cell>
        </row>
        <row r="115">
          <cell r="A115" t="str">
            <v>40504</v>
          </cell>
        </row>
        <row r="116">
          <cell r="A116" t="str">
            <v>40505</v>
          </cell>
        </row>
        <row r="117">
          <cell r="A117" t="str">
            <v>40507</v>
          </cell>
        </row>
        <row r="118">
          <cell r="A118" t="str">
            <v>40508</v>
          </cell>
        </row>
        <row r="119">
          <cell r="A119" t="str">
            <v>40509</v>
          </cell>
        </row>
        <row r="120">
          <cell r="A120" t="str">
            <v>40510</v>
          </cell>
        </row>
        <row r="121">
          <cell r="A121" t="str">
            <v>40511</v>
          </cell>
        </row>
        <row r="122">
          <cell r="A122" t="str">
            <v>40512</v>
          </cell>
        </row>
        <row r="123">
          <cell r="A123" t="str">
            <v>40513</v>
          </cell>
        </row>
        <row r="124">
          <cell r="A124" t="str">
            <v>40514</v>
          </cell>
        </row>
        <row r="125">
          <cell r="A125" t="str">
            <v>41000</v>
          </cell>
        </row>
        <row r="126">
          <cell r="A126" t="str">
            <v>41001</v>
          </cell>
        </row>
        <row r="127">
          <cell r="A127" t="str">
            <v>41003</v>
          </cell>
        </row>
        <row r="128">
          <cell r="A128" t="str">
            <v>41501</v>
          </cell>
        </row>
        <row r="129">
          <cell r="A129" t="str">
            <v>47505</v>
          </cell>
        </row>
        <row r="130">
          <cell r="A130" t="str">
            <v>50101</v>
          </cell>
        </row>
        <row r="131">
          <cell r="A131" t="str">
            <v>50102</v>
          </cell>
        </row>
        <row r="132">
          <cell r="A132" t="str">
            <v>50103</v>
          </cell>
        </row>
        <row r="133">
          <cell r="A133" t="str">
            <v>50104</v>
          </cell>
        </row>
        <row r="134">
          <cell r="A134" t="str">
            <v>50105</v>
          </cell>
        </row>
        <row r="135">
          <cell r="A135" t="str">
            <v>50106</v>
          </cell>
        </row>
        <row r="136">
          <cell r="A136" t="str">
            <v>50107</v>
          </cell>
        </row>
        <row r="137">
          <cell r="A137" t="str">
            <v>50108</v>
          </cell>
        </row>
        <row r="138">
          <cell r="A138" t="str">
            <v>50109</v>
          </cell>
        </row>
        <row r="139">
          <cell r="A139" t="str">
            <v>50201</v>
          </cell>
        </row>
        <row r="140">
          <cell r="A140" t="str">
            <v>50202</v>
          </cell>
        </row>
        <row r="141">
          <cell r="A141" t="str">
            <v>50203</v>
          </cell>
        </row>
        <row r="142">
          <cell r="A142" t="str">
            <v>50204</v>
          </cell>
        </row>
        <row r="143">
          <cell r="A143" t="str">
            <v>50205</v>
          </cell>
        </row>
        <row r="144">
          <cell r="A144" t="str">
            <v>50206</v>
          </cell>
        </row>
        <row r="145">
          <cell r="A145" t="str">
            <v>50207</v>
          </cell>
        </row>
        <row r="146">
          <cell r="A146" t="str">
            <v>50208</v>
          </cell>
        </row>
        <row r="147">
          <cell r="A147" t="str">
            <v>50209</v>
          </cell>
        </row>
        <row r="148">
          <cell r="A148" t="str">
            <v>50210</v>
          </cell>
        </row>
        <row r="149">
          <cell r="A149" t="str">
            <v>50211</v>
          </cell>
        </row>
        <row r="150">
          <cell r="A150" t="str">
            <v>50212</v>
          </cell>
        </row>
        <row r="151">
          <cell r="A151" t="str">
            <v>50213</v>
          </cell>
        </row>
        <row r="152">
          <cell r="A152" t="str">
            <v>50214</v>
          </cell>
        </row>
        <row r="153">
          <cell r="A153" t="str">
            <v>50215</v>
          </cell>
        </row>
        <row r="154">
          <cell r="A154" t="str">
            <v>50216</v>
          </cell>
        </row>
        <row r="155">
          <cell r="A155" t="str">
            <v>50217</v>
          </cell>
        </row>
        <row r="156">
          <cell r="A156" t="str">
            <v>50218</v>
          </cell>
        </row>
        <row r="157">
          <cell r="A157" t="str">
            <v>50219</v>
          </cell>
        </row>
        <row r="158">
          <cell r="A158" t="str">
            <v>50220</v>
          </cell>
        </row>
        <row r="159">
          <cell r="A159" t="str">
            <v>50221</v>
          </cell>
        </row>
        <row r="160">
          <cell r="A160" t="str">
            <v>50222</v>
          </cell>
        </row>
        <row r="161">
          <cell r="A161" t="str">
            <v>50223</v>
          </cell>
        </row>
        <row r="162">
          <cell r="A162" t="str">
            <v>50224</v>
          </cell>
        </row>
        <row r="163">
          <cell r="A163" t="str">
            <v>50225</v>
          </cell>
        </row>
        <row r="164">
          <cell r="A164" t="str">
            <v>50226</v>
          </cell>
        </row>
        <row r="165">
          <cell r="A165" t="str">
            <v>50227</v>
          </cell>
        </row>
        <row r="166">
          <cell r="A166" t="str">
            <v>50228</v>
          </cell>
        </row>
        <row r="167">
          <cell r="A167" t="str">
            <v>50229</v>
          </cell>
        </row>
        <row r="168">
          <cell r="A168" t="str">
            <v>50230</v>
          </cell>
        </row>
        <row r="169">
          <cell r="A169" t="str">
            <v>50231</v>
          </cell>
        </row>
        <row r="170">
          <cell r="A170" t="str">
            <v>50232</v>
          </cell>
        </row>
        <row r="171">
          <cell r="A171" t="str">
            <v>50233</v>
          </cell>
        </row>
        <row r="172">
          <cell r="A172" t="str">
            <v>50234</v>
          </cell>
        </row>
        <row r="173">
          <cell r="A173" t="str">
            <v>50301</v>
          </cell>
        </row>
        <row r="174">
          <cell r="A174" t="str">
            <v>50302</v>
          </cell>
        </row>
        <row r="175">
          <cell r="A175" t="str">
            <v>50303</v>
          </cell>
        </row>
        <row r="176">
          <cell r="A176" t="str">
            <v>50304</v>
          </cell>
        </row>
        <row r="177">
          <cell r="A177" t="str">
            <v>50305</v>
          </cell>
        </row>
        <row r="178">
          <cell r="A178" t="str">
            <v>50306</v>
          </cell>
        </row>
        <row r="179">
          <cell r="A179" t="str">
            <v>50307</v>
          </cell>
        </row>
        <row r="180">
          <cell r="A180" t="str">
            <v>50308</v>
          </cell>
        </row>
        <row r="181">
          <cell r="A181" t="str">
            <v>50309</v>
          </cell>
        </row>
        <row r="182">
          <cell r="A182" t="str">
            <v>50310</v>
          </cell>
        </row>
        <row r="183">
          <cell r="A183" t="str">
            <v>50311</v>
          </cell>
        </row>
        <row r="184">
          <cell r="A184" t="str">
            <v>50312</v>
          </cell>
        </row>
        <row r="185">
          <cell r="A185" t="str">
            <v>50313</v>
          </cell>
        </row>
        <row r="186">
          <cell r="A186" t="str">
            <v>50314</v>
          </cell>
        </row>
        <row r="187">
          <cell r="A187" t="str">
            <v>50315</v>
          </cell>
        </row>
        <row r="188">
          <cell r="A188" t="str">
            <v>50316</v>
          </cell>
        </row>
        <row r="189">
          <cell r="A189" t="str">
            <v>50317</v>
          </cell>
        </row>
        <row r="190">
          <cell r="A190" t="str">
            <v>50318</v>
          </cell>
        </row>
        <row r="191">
          <cell r="A191" t="str">
            <v>50319</v>
          </cell>
        </row>
        <row r="192">
          <cell r="A192" t="str">
            <v>50320</v>
          </cell>
        </row>
        <row r="193">
          <cell r="A193" t="str">
            <v>50321</v>
          </cell>
        </row>
        <row r="194">
          <cell r="A194" t="str">
            <v>50322</v>
          </cell>
        </row>
        <row r="195">
          <cell r="A195" t="str">
            <v>50323</v>
          </cell>
        </row>
        <row r="196">
          <cell r="A196" t="str">
            <v>50324</v>
          </cell>
        </row>
        <row r="197">
          <cell r="A197" t="str">
            <v>50325</v>
          </cell>
        </row>
        <row r="198">
          <cell r="A198" t="str">
            <v>50401</v>
          </cell>
        </row>
        <row r="199">
          <cell r="A199" t="str">
            <v>50402</v>
          </cell>
        </row>
        <row r="200">
          <cell r="A200" t="str">
            <v>50403</v>
          </cell>
        </row>
        <row r="201">
          <cell r="A201" t="str">
            <v>50404</v>
          </cell>
        </row>
        <row r="202">
          <cell r="A202" t="str">
            <v>50405</v>
          </cell>
        </row>
        <row r="203">
          <cell r="A203" t="str">
            <v>50406</v>
          </cell>
        </row>
        <row r="204">
          <cell r="A204" t="str">
            <v>50407</v>
          </cell>
        </row>
        <row r="205">
          <cell r="A205" t="str">
            <v>50408</v>
          </cell>
        </row>
        <row r="206">
          <cell r="A206" t="str">
            <v>50409</v>
          </cell>
        </row>
        <row r="207">
          <cell r="A207" t="str">
            <v>50409a</v>
          </cell>
        </row>
        <row r="208">
          <cell r="A208" t="str">
            <v>50410</v>
          </cell>
        </row>
        <row r="209">
          <cell r="A209" t="str">
            <v>50411</v>
          </cell>
        </row>
        <row r="210">
          <cell r="A210" t="str">
            <v>50412</v>
          </cell>
        </row>
        <row r="211">
          <cell r="A211" t="str">
            <v>50413</v>
          </cell>
        </row>
        <row r="212">
          <cell r="A212" t="str">
            <v>50414</v>
          </cell>
        </row>
        <row r="213">
          <cell r="A213" t="str">
            <v>50415</v>
          </cell>
        </row>
        <row r="214">
          <cell r="A214" t="str">
            <v>50416</v>
          </cell>
        </row>
        <row r="215">
          <cell r="A215" t="str">
            <v>50500</v>
          </cell>
        </row>
        <row r="216">
          <cell r="A216" t="str">
            <v>50502</v>
          </cell>
        </row>
        <row r="217">
          <cell r="A217" t="str">
            <v>50503</v>
          </cell>
        </row>
        <row r="218">
          <cell r="A218" t="str">
            <v>50504</v>
          </cell>
        </row>
        <row r="219">
          <cell r="A219" t="str">
            <v>60503</v>
          </cell>
        </row>
        <row r="220">
          <cell r="A220" t="str">
            <v>60504</v>
          </cell>
        </row>
        <row r="221">
          <cell r="A221" t="str">
            <v>60505</v>
          </cell>
        </row>
        <row r="222">
          <cell r="A222" t="str">
            <v>60507</v>
          </cell>
        </row>
        <row r="223">
          <cell r="A223" t="str">
            <v>60508</v>
          </cell>
        </row>
        <row r="224">
          <cell r="A224" t="str">
            <v>60510</v>
          </cell>
        </row>
        <row r="225">
          <cell r="A225" t="str">
            <v>60511</v>
          </cell>
        </row>
        <row r="226">
          <cell r="A226" t="str">
            <v>60512</v>
          </cell>
        </row>
        <row r="227">
          <cell r="A227" t="str">
            <v>60514</v>
          </cell>
        </row>
        <row r="228">
          <cell r="A228" t="str">
            <v>60515</v>
          </cell>
        </row>
        <row r="229">
          <cell r="A229" t="str">
            <v>60516</v>
          </cell>
        </row>
        <row r="230">
          <cell r="A230" t="str">
            <v>60517</v>
          </cell>
        </row>
        <row r="231">
          <cell r="A231" t="str">
            <v>60518</v>
          </cell>
        </row>
        <row r="232">
          <cell r="A232" t="str">
            <v>60519</v>
          </cell>
        </row>
        <row r="233">
          <cell r="A233" t="str">
            <v>60520</v>
          </cell>
        </row>
        <row r="234">
          <cell r="A234" t="str">
            <v>62530</v>
          </cell>
        </row>
        <row r="235">
          <cell r="A235" t="str">
            <v>62543</v>
          </cell>
        </row>
        <row r="236">
          <cell r="A236" t="str">
            <v>64001</v>
          </cell>
        </row>
        <row r="237">
          <cell r="A237" t="str">
            <v>64010</v>
          </cell>
        </row>
        <row r="238">
          <cell r="A238" t="str">
            <v>64504</v>
          </cell>
        </row>
        <row r="239">
          <cell r="A239" t="str">
            <v>65501</v>
          </cell>
        </row>
        <row r="240">
          <cell r="A240" t="str">
            <v>65502</v>
          </cell>
        </row>
        <row r="241">
          <cell r="A241" t="str">
            <v>65507</v>
          </cell>
        </row>
        <row r="242">
          <cell r="A242" t="str">
            <v>65508</v>
          </cell>
        </row>
        <row r="243">
          <cell r="A243" t="str">
            <v>65509</v>
          </cell>
        </row>
        <row r="244">
          <cell r="A244" t="str">
            <v>65511</v>
          </cell>
        </row>
        <row r="245">
          <cell r="A245" t="str">
            <v>65512</v>
          </cell>
        </row>
        <row r="246">
          <cell r="A246" t="str">
            <v>65513</v>
          </cell>
        </row>
        <row r="247">
          <cell r="A247" t="str">
            <v>65514</v>
          </cell>
        </row>
        <row r="248">
          <cell r="A248" t="str">
            <v>65515</v>
          </cell>
        </row>
        <row r="249">
          <cell r="A249" t="str">
            <v>65516</v>
          </cell>
        </row>
        <row r="250">
          <cell r="A250" t="str">
            <v>65517</v>
          </cell>
        </row>
        <row r="251">
          <cell r="A251" t="str">
            <v>66009</v>
          </cell>
        </row>
        <row r="252">
          <cell r="A252" t="str">
            <v>66010</v>
          </cell>
        </row>
        <row r="253">
          <cell r="A253" t="str">
            <v>66013</v>
          </cell>
        </row>
        <row r="254">
          <cell r="A254" t="str">
            <v>66015</v>
          </cell>
        </row>
        <row r="255">
          <cell r="A255" t="str">
            <v>66016</v>
          </cell>
        </row>
        <row r="256">
          <cell r="A256" t="str">
            <v>66017</v>
          </cell>
        </row>
        <row r="257">
          <cell r="A257" t="str">
            <v>69502</v>
          </cell>
        </row>
        <row r="258">
          <cell r="A258" t="str">
            <v>69503</v>
          </cell>
        </row>
        <row r="259">
          <cell r="A259" t="str">
            <v>69506</v>
          </cell>
        </row>
        <row r="260">
          <cell r="A260" t="str">
            <v>69509</v>
          </cell>
        </row>
        <row r="261">
          <cell r="A261" t="str">
            <v>69510</v>
          </cell>
        </row>
        <row r="262">
          <cell r="A262" t="str">
            <v>69512</v>
          </cell>
        </row>
        <row r="263">
          <cell r="A263" t="str">
            <v>69515</v>
          </cell>
        </row>
        <row r="264">
          <cell r="A264" t="str">
            <v>69517</v>
          </cell>
        </row>
        <row r="265">
          <cell r="A265" t="str">
            <v>69520</v>
          </cell>
        </row>
        <row r="266">
          <cell r="A266" t="str">
            <v>70101</v>
          </cell>
        </row>
        <row r="267">
          <cell r="A267" t="str">
            <v>70201</v>
          </cell>
        </row>
        <row r="268">
          <cell r="A268" t="str">
            <v>70301</v>
          </cell>
        </row>
        <row r="269">
          <cell r="A269" t="str">
            <v>70302</v>
          </cell>
        </row>
        <row r="270">
          <cell r="A270" t="str">
            <v>70303</v>
          </cell>
        </row>
        <row r="271">
          <cell r="A271" t="str">
            <v>70304</v>
          </cell>
        </row>
        <row r="272">
          <cell r="A272" t="str">
            <v>70305</v>
          </cell>
        </row>
        <row r="273">
          <cell r="A273" t="str">
            <v>70306</v>
          </cell>
        </row>
        <row r="274">
          <cell r="A274" t="str">
            <v>70307</v>
          </cell>
        </row>
        <row r="275">
          <cell r="A275" t="str">
            <v>80102</v>
          </cell>
        </row>
        <row r="276">
          <cell r="A276" t="str">
            <v>80103</v>
          </cell>
        </row>
        <row r="277">
          <cell r="A277" t="str">
            <v>80108</v>
          </cell>
        </row>
        <row r="278">
          <cell r="A278" t="str">
            <v>80114</v>
          </cell>
        </row>
        <row r="279">
          <cell r="A279" t="str">
            <v>80115</v>
          </cell>
        </row>
        <row r="280">
          <cell r="A280" t="str">
            <v>80132</v>
          </cell>
        </row>
        <row r="281">
          <cell r="A281" t="str">
            <v>80136</v>
          </cell>
        </row>
        <row r="282">
          <cell r="A282" t="str">
            <v>80144</v>
          </cell>
        </row>
        <row r="283">
          <cell r="A283" t="str">
            <v>80169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1"/>
      <sheetName val="COMPOS2"/>
      <sheetName val="COMPOS3"/>
      <sheetName val="1- QUADRO DE QUANTIDADE (2)"/>
      <sheetName val="Pato"/>
      <sheetName val="Transporte 5m³"/>
      <sheetName val="Transporte 4m³"/>
      <sheetName val="Transporte 4t"/>
      <sheetName val="Transporte Mat. Frio"/>
      <sheetName val="Cronograma (2)"/>
      <sheetName val="ESTUDO PREÇ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o"/>
      <sheetName val="resumo"/>
      <sheetName val="central"/>
      <sheetName val="b1"/>
      <sheetName val="b2"/>
      <sheetName val="b3"/>
      <sheetName val="b4"/>
      <sheetName val="frentes"/>
      <sheetName val="aloj"/>
      <sheetName val="lote B"/>
      <sheetName val="G-REV_C"/>
      <sheetName val="BDI"/>
      <sheetName val="Encargos Sociais"/>
      <sheetName val="Plan1 (2)"/>
      <sheetName val="Indireto - 40 meses"/>
      <sheetName val="Plan1"/>
      <sheetName val="Sal"/>
      <sheetName val="Gráfico MO"/>
      <sheetName val="Bens Duráveis"/>
      <sheetName val="2"/>
      <sheetName val="3"/>
      <sheetName val="5"/>
      <sheetName val="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4">
          <cell r="B4" t="str">
            <v>Ajudante</v>
          </cell>
          <cell r="C4">
            <v>1.95</v>
          </cell>
          <cell r="D4">
            <v>1.1100000000000001</v>
          </cell>
          <cell r="E4">
            <v>0.94</v>
          </cell>
          <cell r="F4">
            <v>0.87</v>
          </cell>
          <cell r="G4">
            <v>0.94</v>
          </cell>
        </row>
        <row r="5">
          <cell r="B5" t="str">
            <v>Ajudante (Carga e Descarga)</v>
          </cell>
          <cell r="C5">
            <v>1.95</v>
          </cell>
          <cell r="D5">
            <v>1.1100000000000001</v>
          </cell>
          <cell r="E5">
            <v>0.94</v>
          </cell>
          <cell r="F5">
            <v>0.87</v>
          </cell>
          <cell r="G5">
            <v>0.94</v>
          </cell>
        </row>
        <row r="6">
          <cell r="B6" t="str">
            <v>Almoxarife</v>
          </cell>
          <cell r="C6">
            <v>5</v>
          </cell>
          <cell r="D6">
            <v>2.84</v>
          </cell>
          <cell r="E6">
            <v>2.44</v>
          </cell>
          <cell r="F6">
            <v>2.6093636363636361</v>
          </cell>
          <cell r="G6">
            <v>2.61</v>
          </cell>
        </row>
        <row r="7">
          <cell r="B7" t="str">
            <v>Analista de sistema</v>
          </cell>
          <cell r="C7">
            <v>3380.64</v>
          </cell>
          <cell r="D7">
            <v>1917.44</v>
          </cell>
          <cell r="E7">
            <v>1498</v>
          </cell>
          <cell r="F7">
            <v>1498</v>
          </cell>
          <cell r="G7">
            <v>1498</v>
          </cell>
        </row>
        <row r="8">
          <cell r="B8" t="str">
            <v>Apontador</v>
          </cell>
          <cell r="C8">
            <v>3.2</v>
          </cell>
          <cell r="D8">
            <v>1.81</v>
          </cell>
          <cell r="E8">
            <v>1.56</v>
          </cell>
          <cell r="F8">
            <v>1.0441363636363636</v>
          </cell>
          <cell r="G8">
            <v>1.68</v>
          </cell>
        </row>
        <row r="9">
          <cell r="B9" t="str">
            <v>Assist. de Rede</v>
          </cell>
          <cell r="C9">
            <v>1500</v>
          </cell>
          <cell r="D9">
            <v>850.77</v>
          </cell>
          <cell r="E9">
            <v>664.21</v>
          </cell>
          <cell r="F9">
            <v>664.21</v>
          </cell>
          <cell r="G9">
            <v>664.21</v>
          </cell>
        </row>
        <row r="10">
          <cell r="B10" t="str">
            <v>Assist. de Engenharia</v>
          </cell>
          <cell r="C10">
            <v>3380.64</v>
          </cell>
          <cell r="D10">
            <v>1917.44</v>
          </cell>
          <cell r="E10">
            <v>1498</v>
          </cell>
          <cell r="F10">
            <v>1500</v>
          </cell>
          <cell r="G10">
            <v>1500</v>
          </cell>
        </row>
        <row r="11">
          <cell r="B11" t="str">
            <v>Orçamentista</v>
          </cell>
          <cell r="F11">
            <v>1500</v>
          </cell>
          <cell r="G11">
            <v>1500</v>
          </cell>
        </row>
        <row r="12">
          <cell r="B12" t="str">
            <v>Assist. Financeiro</v>
          </cell>
          <cell r="C12">
            <v>4858.3599999999997</v>
          </cell>
          <cell r="D12">
            <v>2755.58</v>
          </cell>
          <cell r="E12">
            <v>1498</v>
          </cell>
          <cell r="F12">
            <v>1498</v>
          </cell>
          <cell r="G12">
            <v>1498</v>
          </cell>
        </row>
        <row r="13">
          <cell r="B13" t="str">
            <v>Assistente Social</v>
          </cell>
          <cell r="C13">
            <v>1433.7</v>
          </cell>
          <cell r="D13">
            <v>813.17</v>
          </cell>
          <cell r="E13">
            <v>961</v>
          </cell>
          <cell r="F13">
            <v>961</v>
          </cell>
          <cell r="G13">
            <v>961</v>
          </cell>
        </row>
        <row r="14">
          <cell r="B14" t="str">
            <v>Assistente técnico I</v>
          </cell>
          <cell r="C14">
            <v>1805.4</v>
          </cell>
          <cell r="D14">
            <v>1023.99</v>
          </cell>
          <cell r="E14">
            <v>961</v>
          </cell>
          <cell r="F14">
            <v>961</v>
          </cell>
          <cell r="G14">
            <v>961</v>
          </cell>
        </row>
        <row r="15">
          <cell r="B15" t="str">
            <v>Aux. de arquivo</v>
          </cell>
          <cell r="C15">
            <v>485.92</v>
          </cell>
          <cell r="D15">
            <v>275.61</v>
          </cell>
          <cell r="E15">
            <v>204</v>
          </cell>
          <cell r="F15">
            <v>204</v>
          </cell>
          <cell r="G15">
            <v>204</v>
          </cell>
        </row>
        <row r="16">
          <cell r="B16" t="str">
            <v>Aux. de pessoal</v>
          </cell>
          <cell r="C16">
            <v>3.2</v>
          </cell>
          <cell r="D16">
            <v>1.81</v>
          </cell>
          <cell r="E16">
            <v>1.56</v>
          </cell>
          <cell r="F16">
            <v>1.5576363636363637</v>
          </cell>
          <cell r="G16">
            <v>1.68</v>
          </cell>
        </row>
        <row r="17">
          <cell r="B17" t="str">
            <v>Aux. Financeiro</v>
          </cell>
          <cell r="C17">
            <v>878.63</v>
          </cell>
          <cell r="D17">
            <v>498.34</v>
          </cell>
          <cell r="E17">
            <v>749</v>
          </cell>
          <cell r="F17">
            <v>749</v>
          </cell>
          <cell r="G17">
            <v>749</v>
          </cell>
        </row>
        <row r="18">
          <cell r="B18" t="str">
            <v>Aux. Laboratório</v>
          </cell>
          <cell r="C18">
            <v>3.2</v>
          </cell>
          <cell r="D18">
            <v>1.81</v>
          </cell>
          <cell r="E18">
            <v>1.56</v>
          </cell>
          <cell r="F18">
            <v>1.56</v>
          </cell>
          <cell r="G18">
            <v>1.68</v>
          </cell>
        </row>
        <row r="19">
          <cell r="B19" t="str">
            <v>Aux. Segurança</v>
          </cell>
          <cell r="C19">
            <v>3.2</v>
          </cell>
          <cell r="D19">
            <v>1.81</v>
          </cell>
          <cell r="E19">
            <v>1.56</v>
          </cell>
          <cell r="F19">
            <v>1.56</v>
          </cell>
          <cell r="G19">
            <v>1.68</v>
          </cell>
        </row>
        <row r="20">
          <cell r="B20" t="str">
            <v>Cadista</v>
          </cell>
          <cell r="F20">
            <v>1000</v>
          </cell>
          <cell r="G20">
            <v>1000</v>
          </cell>
        </row>
        <row r="21">
          <cell r="B21" t="str">
            <v>Aux. técnico</v>
          </cell>
          <cell r="C21">
            <v>933.11</v>
          </cell>
          <cell r="D21">
            <v>529.24</v>
          </cell>
          <cell r="E21">
            <v>749</v>
          </cell>
          <cell r="F21">
            <v>342.68</v>
          </cell>
          <cell r="G21">
            <v>749</v>
          </cell>
        </row>
        <row r="22">
          <cell r="B22" t="str">
            <v>Aux. Serv. Gerais</v>
          </cell>
          <cell r="F22">
            <v>342.68</v>
          </cell>
          <cell r="G22">
            <v>342.68</v>
          </cell>
        </row>
        <row r="23">
          <cell r="B23" t="str">
            <v>Aux.almoxarifado</v>
          </cell>
          <cell r="C23">
            <v>3.67</v>
          </cell>
          <cell r="D23">
            <v>2.08</v>
          </cell>
          <cell r="E23">
            <v>3.4045454545454548</v>
          </cell>
          <cell r="F23">
            <v>1.5576363636363637</v>
          </cell>
          <cell r="G23">
            <v>3.4</v>
          </cell>
        </row>
        <row r="24">
          <cell r="B24" t="str">
            <v>Auxiliar de Topografia</v>
          </cell>
          <cell r="C24">
            <v>3.2</v>
          </cell>
          <cell r="D24">
            <v>1.81</v>
          </cell>
          <cell r="E24">
            <v>0.94</v>
          </cell>
          <cell r="F24">
            <v>0.94</v>
          </cell>
          <cell r="G24">
            <v>1.68</v>
          </cell>
        </row>
        <row r="25">
          <cell r="B25" t="str">
            <v>Carpinteiro</v>
          </cell>
          <cell r="C25">
            <v>3.2</v>
          </cell>
          <cell r="D25">
            <v>1.81</v>
          </cell>
          <cell r="E25">
            <v>1.56</v>
          </cell>
          <cell r="F25">
            <v>1.5576363636363637</v>
          </cell>
          <cell r="G25">
            <v>1.68</v>
          </cell>
        </row>
        <row r="26">
          <cell r="B26" t="str">
            <v>Chefe Administrativo</v>
          </cell>
          <cell r="C26">
            <v>3919.9999999999995</v>
          </cell>
          <cell r="D26">
            <v>2223.36</v>
          </cell>
          <cell r="E26">
            <v>2244</v>
          </cell>
          <cell r="F26">
            <v>2244</v>
          </cell>
          <cell r="G26">
            <v>2244</v>
          </cell>
        </row>
        <row r="27">
          <cell r="B27" t="str">
            <v>Chefe de Laboratório</v>
          </cell>
          <cell r="C27">
            <v>3919.9999999999995</v>
          </cell>
          <cell r="D27">
            <v>2223.36</v>
          </cell>
          <cell r="E27">
            <v>2244</v>
          </cell>
          <cell r="F27">
            <v>956.9</v>
          </cell>
          <cell r="G27">
            <v>2244</v>
          </cell>
        </row>
        <row r="28">
          <cell r="B28" t="str">
            <v>Chefe de Materiais</v>
          </cell>
          <cell r="C28">
            <v>3919.9999999999995</v>
          </cell>
          <cell r="D28">
            <v>2223.36</v>
          </cell>
          <cell r="E28">
            <v>2244</v>
          </cell>
          <cell r="F28">
            <v>2244</v>
          </cell>
          <cell r="G28">
            <v>2244</v>
          </cell>
        </row>
        <row r="29">
          <cell r="B29" t="str">
            <v>Eng. de Medição</v>
          </cell>
          <cell r="C29">
            <v>4804.05</v>
          </cell>
          <cell r="D29">
            <v>2724.77</v>
          </cell>
          <cell r="E29">
            <v>2312</v>
          </cell>
          <cell r="F29">
            <v>2500</v>
          </cell>
          <cell r="G29">
            <v>2500</v>
          </cell>
        </row>
        <row r="30">
          <cell r="B30" t="str">
            <v>Chefe S. Pessoal</v>
          </cell>
          <cell r="C30">
            <v>3919.9999999999995</v>
          </cell>
          <cell r="D30">
            <v>2223.36</v>
          </cell>
          <cell r="E30">
            <v>2244</v>
          </cell>
          <cell r="F30">
            <v>2000</v>
          </cell>
          <cell r="G30">
            <v>2244</v>
          </cell>
        </row>
        <row r="31">
          <cell r="B31" t="str">
            <v>Comprador</v>
          </cell>
          <cell r="C31">
            <v>7.26</v>
          </cell>
          <cell r="D31">
            <v>4.12</v>
          </cell>
          <cell r="E31">
            <v>4.3681818181818182</v>
          </cell>
          <cell r="F31">
            <v>4.3681818181818182</v>
          </cell>
          <cell r="G31">
            <v>4.37</v>
          </cell>
        </row>
        <row r="32">
          <cell r="B32" t="str">
            <v>Contador</v>
          </cell>
          <cell r="C32">
            <v>4115.74</v>
          </cell>
          <cell r="D32">
            <v>2334.38</v>
          </cell>
          <cell r="E32">
            <v>2244</v>
          </cell>
          <cell r="F32">
            <v>2244</v>
          </cell>
          <cell r="G32">
            <v>2244</v>
          </cell>
        </row>
        <row r="33">
          <cell r="B33" t="str">
            <v>Contínuo</v>
          </cell>
          <cell r="F33">
            <v>1.0441363636363636</v>
          </cell>
          <cell r="G33">
            <v>0.94</v>
          </cell>
        </row>
        <row r="34">
          <cell r="B34" t="str">
            <v>Coord. Desenv. Proj.</v>
          </cell>
          <cell r="C34">
            <v>7300</v>
          </cell>
          <cell r="D34">
            <v>4140.43</v>
          </cell>
          <cell r="E34">
            <v>2312</v>
          </cell>
          <cell r="F34">
            <v>2312</v>
          </cell>
          <cell r="G34">
            <v>2312</v>
          </cell>
        </row>
        <row r="35">
          <cell r="B35" t="str">
            <v>Coord. Topografia</v>
          </cell>
          <cell r="C35">
            <v>7300</v>
          </cell>
          <cell r="D35">
            <v>4140.43</v>
          </cell>
          <cell r="E35">
            <v>2312</v>
          </cell>
          <cell r="F35">
            <v>2312</v>
          </cell>
          <cell r="G35">
            <v>2312</v>
          </cell>
        </row>
        <row r="36">
          <cell r="B36" t="str">
            <v>Copeira</v>
          </cell>
          <cell r="C36">
            <v>2.21</v>
          </cell>
          <cell r="D36">
            <v>1.25</v>
          </cell>
          <cell r="E36">
            <v>1.01</v>
          </cell>
          <cell r="F36">
            <v>1.0441363636363636</v>
          </cell>
          <cell r="G36">
            <v>0.94</v>
          </cell>
        </row>
        <row r="37">
          <cell r="B37" t="str">
            <v>Desenhista Projetista</v>
          </cell>
          <cell r="C37">
            <v>3219.64</v>
          </cell>
          <cell r="D37">
            <v>1826.12</v>
          </cell>
          <cell r="E37">
            <v>1498</v>
          </cell>
          <cell r="F37">
            <v>1498</v>
          </cell>
          <cell r="G37">
            <v>1498</v>
          </cell>
        </row>
        <row r="38">
          <cell r="B38" t="str">
            <v>Eletricista</v>
          </cell>
          <cell r="C38">
            <v>3.2</v>
          </cell>
          <cell r="D38">
            <v>1.81</v>
          </cell>
          <cell r="E38">
            <v>1.81</v>
          </cell>
          <cell r="F38">
            <v>1.81</v>
          </cell>
          <cell r="G38">
            <v>1.9</v>
          </cell>
        </row>
        <row r="39">
          <cell r="B39" t="str">
            <v>Enc.Serv.Gerais</v>
          </cell>
          <cell r="C39">
            <v>3380.64</v>
          </cell>
          <cell r="D39">
            <v>1917.44</v>
          </cell>
          <cell r="E39">
            <v>1498</v>
          </cell>
          <cell r="F39">
            <v>510.88</v>
          </cell>
          <cell r="G39">
            <v>1498</v>
          </cell>
        </row>
        <row r="40">
          <cell r="B40" t="str">
            <v>Encanador</v>
          </cell>
          <cell r="C40">
            <v>3.2</v>
          </cell>
          <cell r="D40">
            <v>1.81</v>
          </cell>
          <cell r="E40">
            <v>1.81</v>
          </cell>
          <cell r="F40">
            <v>1.81</v>
          </cell>
          <cell r="G40">
            <v>1.9</v>
          </cell>
        </row>
        <row r="41">
          <cell r="B41" t="str">
            <v>Encarregado Comercial</v>
          </cell>
          <cell r="C41">
            <v>3380.64</v>
          </cell>
          <cell r="D41">
            <v>1917.44</v>
          </cell>
          <cell r="E41">
            <v>1498</v>
          </cell>
          <cell r="F41">
            <v>1498</v>
          </cell>
          <cell r="G41">
            <v>1498</v>
          </cell>
        </row>
        <row r="42">
          <cell r="B42" t="str">
            <v>Encarregado de Apropriação</v>
          </cell>
          <cell r="C42">
            <v>3380.64</v>
          </cell>
          <cell r="D42">
            <v>1917.44</v>
          </cell>
          <cell r="E42">
            <v>1498</v>
          </cell>
          <cell r="F42">
            <v>1498</v>
          </cell>
          <cell r="G42">
            <v>1498</v>
          </cell>
        </row>
        <row r="43">
          <cell r="B43" t="str">
            <v>Encarregado de Transportes</v>
          </cell>
          <cell r="C43">
            <v>3380.64</v>
          </cell>
          <cell r="D43">
            <v>1917.44</v>
          </cell>
          <cell r="E43">
            <v>1498</v>
          </cell>
          <cell r="F43">
            <v>1498</v>
          </cell>
          <cell r="G43">
            <v>1498</v>
          </cell>
        </row>
        <row r="44">
          <cell r="B44" t="str">
            <v>Encarregado de Produção</v>
          </cell>
          <cell r="C44">
            <v>3380.64</v>
          </cell>
          <cell r="D44">
            <v>1917.44</v>
          </cell>
          <cell r="E44">
            <v>1498</v>
          </cell>
          <cell r="F44">
            <v>1498</v>
          </cell>
          <cell r="G44">
            <v>1100</v>
          </cell>
        </row>
        <row r="45">
          <cell r="B45" t="str">
            <v>Mestre de Obras</v>
          </cell>
          <cell r="C45">
            <v>3380.64</v>
          </cell>
          <cell r="D45">
            <v>1917.44</v>
          </cell>
          <cell r="E45">
            <v>2244</v>
          </cell>
          <cell r="F45">
            <v>3500</v>
          </cell>
          <cell r="G45">
            <v>2500</v>
          </cell>
        </row>
        <row r="46">
          <cell r="B46" t="str">
            <v>Enc. Frente Serviço</v>
          </cell>
          <cell r="E46">
            <v>838.2</v>
          </cell>
          <cell r="F46">
            <v>2000</v>
          </cell>
          <cell r="G46">
            <v>2000</v>
          </cell>
        </row>
        <row r="47">
          <cell r="B47" t="str">
            <v>Enc. Financeiro</v>
          </cell>
          <cell r="E47">
            <v>1498</v>
          </cell>
          <cell r="F47">
            <v>1000</v>
          </cell>
          <cell r="G47">
            <v>1498</v>
          </cell>
        </row>
        <row r="48">
          <cell r="B48" t="str">
            <v>Enc. Pessoal</v>
          </cell>
          <cell r="E48">
            <v>1498</v>
          </cell>
          <cell r="F48">
            <v>1000</v>
          </cell>
          <cell r="G48">
            <v>1498</v>
          </cell>
        </row>
        <row r="49">
          <cell r="B49" t="str">
            <v>Eng. Seg.Trabalho</v>
          </cell>
          <cell r="C49">
            <v>5161.32</v>
          </cell>
          <cell r="D49">
            <v>2927.41</v>
          </cell>
          <cell r="E49">
            <v>2312</v>
          </cell>
          <cell r="F49">
            <v>2500</v>
          </cell>
          <cell r="G49">
            <v>2500</v>
          </cell>
        </row>
        <row r="50">
          <cell r="B50" t="str">
            <v>Engenheiro C. Qualidade</v>
          </cell>
          <cell r="C50">
            <v>5161.32</v>
          </cell>
          <cell r="D50">
            <v>2927.41</v>
          </cell>
          <cell r="E50">
            <v>2312</v>
          </cell>
          <cell r="F50">
            <v>2500</v>
          </cell>
          <cell r="G50">
            <v>2500</v>
          </cell>
        </row>
        <row r="51">
          <cell r="B51" t="str">
            <v>Engenheiro Produção</v>
          </cell>
          <cell r="C51">
            <v>5161.32</v>
          </cell>
          <cell r="D51">
            <v>2927.41</v>
          </cell>
          <cell r="E51">
            <v>2312</v>
          </cell>
          <cell r="F51">
            <v>2500</v>
          </cell>
          <cell r="G51">
            <v>2800</v>
          </cell>
        </row>
        <row r="52">
          <cell r="B52" t="str">
            <v>Eng. Projetos</v>
          </cell>
          <cell r="C52">
            <v>5161.32</v>
          </cell>
          <cell r="D52">
            <v>2927.41</v>
          </cell>
          <cell r="E52">
            <v>2312</v>
          </cell>
          <cell r="F52">
            <v>2500</v>
          </cell>
          <cell r="G52">
            <v>2500</v>
          </cell>
        </row>
        <row r="53">
          <cell r="B53" t="str">
            <v>Eng. Planejamento</v>
          </cell>
          <cell r="C53">
            <v>5161.32</v>
          </cell>
          <cell r="D53">
            <v>2927.41</v>
          </cell>
          <cell r="E53">
            <v>2312</v>
          </cell>
          <cell r="F53">
            <v>2800</v>
          </cell>
          <cell r="G53">
            <v>2800</v>
          </cell>
        </row>
        <row r="54">
          <cell r="B54" t="str">
            <v>Eng. Métodos Constr.</v>
          </cell>
          <cell r="F54">
            <v>2800</v>
          </cell>
          <cell r="G54">
            <v>2800</v>
          </cell>
        </row>
        <row r="55">
          <cell r="B55" t="str">
            <v>Engenheiro de Minas</v>
          </cell>
          <cell r="C55">
            <v>5161.32</v>
          </cell>
          <cell r="D55">
            <v>2927.41</v>
          </cell>
          <cell r="E55">
            <v>2312</v>
          </cell>
          <cell r="F55">
            <v>2800</v>
          </cell>
          <cell r="G55">
            <v>2800</v>
          </cell>
        </row>
        <row r="56">
          <cell r="B56" t="str">
            <v>Geólogo</v>
          </cell>
          <cell r="E56">
            <v>2312</v>
          </cell>
          <cell r="F56">
            <v>2800</v>
          </cell>
          <cell r="G56">
            <v>2800</v>
          </cell>
        </row>
        <row r="57">
          <cell r="B57" t="str">
            <v>Faxineiro</v>
          </cell>
          <cell r="C57">
            <v>1.79</v>
          </cell>
          <cell r="D57">
            <v>1.02</v>
          </cell>
          <cell r="E57">
            <v>0.94</v>
          </cell>
          <cell r="F57">
            <v>1.0441363636363636</v>
          </cell>
          <cell r="G57">
            <v>0.94</v>
          </cell>
        </row>
        <row r="58">
          <cell r="B58" t="str">
            <v>Ferramenteiro</v>
          </cell>
          <cell r="C58">
            <v>2.21</v>
          </cell>
          <cell r="D58">
            <v>1.25</v>
          </cell>
          <cell r="E58">
            <v>1.56</v>
          </cell>
          <cell r="F58">
            <v>1.56</v>
          </cell>
          <cell r="G58">
            <v>1.9</v>
          </cell>
        </row>
        <row r="59">
          <cell r="B59" t="str">
            <v>Gerente Adm. Financeiro</v>
          </cell>
          <cell r="C59">
            <v>11773.4</v>
          </cell>
          <cell r="D59">
            <v>6677.67</v>
          </cell>
          <cell r="E59">
            <v>3400</v>
          </cell>
          <cell r="F59">
            <v>4000</v>
          </cell>
          <cell r="G59">
            <v>4000</v>
          </cell>
        </row>
        <row r="60">
          <cell r="B60" t="str">
            <v>Gerente Comercial</v>
          </cell>
          <cell r="C60">
            <v>11773.4</v>
          </cell>
          <cell r="D60">
            <v>6677.67</v>
          </cell>
          <cell r="E60">
            <v>3400</v>
          </cell>
        </row>
        <row r="61">
          <cell r="B61" t="str">
            <v>Gerente Gest. Qualidade</v>
          </cell>
          <cell r="F61">
            <v>4000</v>
          </cell>
          <cell r="G61">
            <v>4000</v>
          </cell>
        </row>
        <row r="62">
          <cell r="B62" t="str">
            <v>Gerente de Sistemas</v>
          </cell>
          <cell r="F62">
            <v>5000</v>
          </cell>
          <cell r="G62">
            <v>5000</v>
          </cell>
        </row>
        <row r="63">
          <cell r="B63" t="str">
            <v>Gerente de Construção</v>
          </cell>
          <cell r="E63">
            <v>3400</v>
          </cell>
          <cell r="F63">
            <v>7000</v>
          </cell>
          <cell r="G63">
            <v>7000</v>
          </cell>
        </row>
        <row r="64">
          <cell r="B64" t="str">
            <v>Gerente Área Técnica</v>
          </cell>
          <cell r="C64">
            <v>11773.4</v>
          </cell>
          <cell r="D64">
            <v>6677.67</v>
          </cell>
          <cell r="E64">
            <v>3400</v>
          </cell>
          <cell r="F64">
            <v>5000</v>
          </cell>
          <cell r="G64">
            <v>5000</v>
          </cell>
        </row>
        <row r="65">
          <cell r="B65" t="str">
            <v>Gerente Obras Civis</v>
          </cell>
          <cell r="C65">
            <v>16947.98</v>
          </cell>
          <cell r="D65">
            <v>9612.6</v>
          </cell>
          <cell r="E65">
            <v>4080</v>
          </cell>
          <cell r="F65">
            <v>5000</v>
          </cell>
          <cell r="G65">
            <v>5000</v>
          </cell>
        </row>
        <row r="66">
          <cell r="B66" t="str">
            <v>1º Repres. Contratada</v>
          </cell>
          <cell r="C66">
            <v>16947.98</v>
          </cell>
          <cell r="D66">
            <v>9612.6</v>
          </cell>
          <cell r="E66">
            <v>4760</v>
          </cell>
          <cell r="F66">
            <v>10000</v>
          </cell>
          <cell r="G66">
            <v>10000</v>
          </cell>
        </row>
        <row r="67">
          <cell r="B67" t="str">
            <v xml:space="preserve">Inspetor de qualidade </v>
          </cell>
          <cell r="C67">
            <v>4292</v>
          </cell>
          <cell r="D67">
            <v>2434.35</v>
          </cell>
          <cell r="E67">
            <v>1498</v>
          </cell>
          <cell r="F67">
            <v>1498</v>
          </cell>
          <cell r="G67">
            <v>1498</v>
          </cell>
        </row>
        <row r="68">
          <cell r="B68" t="str">
            <v>Laboratorista</v>
          </cell>
          <cell r="C68">
            <v>1187.92</v>
          </cell>
          <cell r="D68">
            <v>673.77</v>
          </cell>
          <cell r="E68">
            <v>749</v>
          </cell>
          <cell r="F68">
            <v>749</v>
          </cell>
          <cell r="G68">
            <v>749</v>
          </cell>
        </row>
        <row r="69">
          <cell r="B69" t="str">
            <v>Médico do Trabalho</v>
          </cell>
          <cell r="C69">
            <v>5252.91</v>
          </cell>
          <cell r="D69">
            <v>2979.36</v>
          </cell>
          <cell r="E69">
            <v>2312</v>
          </cell>
          <cell r="F69">
            <v>2000</v>
          </cell>
          <cell r="G69">
            <v>2312</v>
          </cell>
        </row>
        <row r="70">
          <cell r="B70" t="str">
            <v>Motorista</v>
          </cell>
          <cell r="C70">
            <v>3.67</v>
          </cell>
          <cell r="D70">
            <v>2.08</v>
          </cell>
          <cell r="E70">
            <v>1.56</v>
          </cell>
          <cell r="F70">
            <v>1.5576363636363637</v>
          </cell>
          <cell r="G70">
            <v>1.9</v>
          </cell>
        </row>
        <row r="71">
          <cell r="B71" t="str">
            <v>Pedreiro</v>
          </cell>
          <cell r="C71">
            <v>3.2</v>
          </cell>
          <cell r="D71">
            <v>1.81</v>
          </cell>
          <cell r="E71">
            <v>1.56</v>
          </cell>
          <cell r="F71">
            <v>1.56</v>
          </cell>
          <cell r="G71">
            <v>1.9</v>
          </cell>
        </row>
        <row r="72">
          <cell r="B72" t="str">
            <v>Pintor de Placas</v>
          </cell>
          <cell r="C72">
            <v>1.9</v>
          </cell>
          <cell r="D72">
            <v>1.08</v>
          </cell>
          <cell r="E72">
            <v>1.81</v>
          </cell>
          <cell r="F72">
            <v>1.81</v>
          </cell>
          <cell r="G72">
            <v>1.9</v>
          </cell>
        </row>
        <row r="73">
          <cell r="B73" t="str">
            <v>Porteiro</v>
          </cell>
          <cell r="C73">
            <v>1.89</v>
          </cell>
          <cell r="D73">
            <v>1.07</v>
          </cell>
          <cell r="E73">
            <v>1.01</v>
          </cell>
          <cell r="F73">
            <v>1.01</v>
          </cell>
          <cell r="G73">
            <v>0.94</v>
          </cell>
        </row>
        <row r="74">
          <cell r="B74" t="str">
            <v>Recepcionista</v>
          </cell>
          <cell r="C74">
            <v>497</v>
          </cell>
          <cell r="D74">
            <v>281.89</v>
          </cell>
          <cell r="E74">
            <v>398</v>
          </cell>
          <cell r="F74">
            <v>398</v>
          </cell>
          <cell r="G74">
            <v>398</v>
          </cell>
        </row>
        <row r="75">
          <cell r="B75" t="str">
            <v>Secretária</v>
          </cell>
          <cell r="C75">
            <v>1077.73</v>
          </cell>
          <cell r="D75">
            <v>611.27</v>
          </cell>
          <cell r="E75">
            <v>961</v>
          </cell>
          <cell r="F75">
            <v>961</v>
          </cell>
          <cell r="G75">
            <v>961</v>
          </cell>
        </row>
        <row r="76">
          <cell r="B76" t="str">
            <v>Téc. Seg. do Trabalho</v>
          </cell>
          <cell r="C76">
            <v>1518.46</v>
          </cell>
          <cell r="D76">
            <v>861.24</v>
          </cell>
          <cell r="E76">
            <v>961</v>
          </cell>
          <cell r="F76">
            <v>961</v>
          </cell>
          <cell r="G76">
            <v>961</v>
          </cell>
        </row>
        <row r="77">
          <cell r="B77" t="str">
            <v>Técnico  meio ambiente</v>
          </cell>
          <cell r="C77">
            <v>2389.5</v>
          </cell>
          <cell r="D77">
            <v>1355.28</v>
          </cell>
          <cell r="E77">
            <v>1498</v>
          </cell>
          <cell r="F77">
            <v>1498</v>
          </cell>
          <cell r="G77">
            <v>1498</v>
          </cell>
        </row>
        <row r="78">
          <cell r="B78" t="str">
            <v>Técnico de Enfermagem</v>
          </cell>
          <cell r="C78">
            <v>4.66</v>
          </cell>
          <cell r="D78">
            <v>2.64</v>
          </cell>
          <cell r="E78">
            <v>4.3681818181818182</v>
          </cell>
          <cell r="F78">
            <v>1.5576363636363637</v>
          </cell>
          <cell r="G78">
            <v>4.37</v>
          </cell>
        </row>
        <row r="79">
          <cell r="B79" t="str">
            <v>Auxiliar Enfermagem</v>
          </cell>
          <cell r="F79">
            <v>1.0441363636363636</v>
          </cell>
          <cell r="G79">
            <v>1.68</v>
          </cell>
        </row>
        <row r="80">
          <cell r="B80" t="str">
            <v>Topógrafo II</v>
          </cell>
          <cell r="C80">
            <v>10.69</v>
          </cell>
          <cell r="D80">
            <v>6.06</v>
          </cell>
          <cell r="E80">
            <v>6.8090909090909095</v>
          </cell>
          <cell r="F80">
            <v>6.8090909090909095</v>
          </cell>
          <cell r="G80">
            <v>6.81</v>
          </cell>
        </row>
      </sheetData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google.com.br/search?q=premoldado&amp;npsic=0&amp;rflfq=1&amp;rlha=0&amp;rllag=-7127660,-34881083,6393&amp;tbm=lcl&amp;ved=0ahUKEwi215rfgfvZAhWIipAKHfr9AjwQjGoIaw&amp;tbs=lrf:!2m4!1e17!4m2!17m1!1e2!2m1!1e2!2m1!1e3!3sIAE,lf:1,lf_ui:2&amp;rldoc=1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B1:V31"/>
  <sheetViews>
    <sheetView view="pageBreakPreview" topLeftCell="A4" zoomScaleNormal="100" zoomScaleSheetLayoutView="100" workbookViewId="0">
      <selection activeCell="X13" sqref="X13"/>
    </sheetView>
  </sheetViews>
  <sheetFormatPr defaultColWidth="9" defaultRowHeight="15"/>
  <cols>
    <col min="1" max="1" width="2.625" style="16" customWidth="1"/>
    <col min="2" max="2" width="16" style="16" customWidth="1"/>
    <col min="3" max="3" width="34.625" style="16" customWidth="1"/>
    <col min="4" max="4" width="13.375" style="16" customWidth="1"/>
    <col min="5" max="5" width="9" style="16"/>
    <col min="6" max="6" width="8.25" style="16" customWidth="1"/>
    <col min="7" max="7" width="8.5" style="16" bestFit="1" customWidth="1"/>
    <col min="8" max="8" width="8.25" style="16" customWidth="1"/>
    <col min="9" max="10" width="9.5" style="16" bestFit="1" customWidth="1"/>
    <col min="11" max="11" width="9.25" style="16" bestFit="1" customWidth="1"/>
    <col min="12" max="12" width="8.5" style="16" bestFit="1" customWidth="1"/>
    <col min="13" max="13" width="7.75" style="16" customWidth="1"/>
    <col min="14" max="14" width="6.5" style="16" customWidth="1"/>
    <col min="15" max="15" width="10.125" style="16" bestFit="1" customWidth="1"/>
    <col min="16" max="16" width="7" style="16" customWidth="1"/>
    <col min="17" max="17" width="7.5" style="16" customWidth="1"/>
    <col min="18" max="18" width="6.875" style="16" customWidth="1"/>
    <col min="19" max="19" width="8.5" style="16" customWidth="1"/>
    <col min="20" max="20" width="9" style="16"/>
    <col min="21" max="21" width="8.375" style="16" bestFit="1" customWidth="1"/>
    <col min="22" max="16384" width="9" style="16"/>
  </cols>
  <sheetData>
    <row r="1" spans="2:22" ht="23.25">
      <c r="B1" s="12"/>
      <c r="C1" s="13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5"/>
    </row>
    <row r="2" spans="2:22" ht="19.5" customHeight="1">
      <c r="B2" s="64" t="str">
        <f>ORÇ!A2</f>
        <v xml:space="preserve">Obra:                    </v>
      </c>
      <c r="C2" s="291" t="str">
        <f>ORÇ!B2</f>
        <v>Pavimentação de Ruas</v>
      </c>
      <c r="D2" s="292"/>
      <c r="E2" s="292"/>
      <c r="F2" s="292"/>
      <c r="G2" s="292"/>
      <c r="H2" s="292"/>
      <c r="I2" s="292"/>
      <c r="J2" s="292"/>
      <c r="K2" s="292"/>
      <c r="L2" s="293"/>
      <c r="M2" s="294" t="str">
        <f>ORÇ!G2</f>
        <v>Valor da Obra:</v>
      </c>
      <c r="N2" s="294"/>
      <c r="O2" s="294"/>
      <c r="P2" s="295" t="e">
        <f>ORÇ!#REF!</f>
        <v>#REF!</v>
      </c>
      <c r="Q2" s="296"/>
      <c r="R2" s="296"/>
      <c r="S2" s="297"/>
      <c r="T2" s="298"/>
      <c r="U2" s="298"/>
      <c r="V2" s="298"/>
    </row>
    <row r="3" spans="2:22" ht="17.25" customHeight="1">
      <c r="B3" s="9" t="str">
        <f>ORÇ!A3</f>
        <v>Endereço da obra:</v>
      </c>
      <c r="C3" s="279" t="str">
        <f>ORÇ!B3</f>
        <v>Diversas Ruas, Município de Duas Estradas - PB</v>
      </c>
      <c r="D3" s="280"/>
      <c r="E3" s="280"/>
      <c r="F3" s="280"/>
      <c r="G3" s="280"/>
      <c r="H3" s="280"/>
      <c r="I3" s="280"/>
      <c r="J3" s="280"/>
      <c r="K3" s="280"/>
      <c r="L3" s="281"/>
      <c r="M3" s="299">
        <f>ORÇ!G3</f>
        <v>428328.44999999995</v>
      </c>
      <c r="N3" s="299"/>
      <c r="O3" s="299"/>
      <c r="P3" s="300" t="e">
        <f>ORÇ!#REF!</f>
        <v>#REF!</v>
      </c>
      <c r="Q3" s="301"/>
      <c r="R3" s="301"/>
      <c r="S3" s="302"/>
      <c r="T3" s="298"/>
      <c r="U3" s="298"/>
      <c r="V3" s="298"/>
    </row>
    <row r="4" spans="2:22" ht="18.75" customHeight="1">
      <c r="B4" s="64" t="str">
        <f>ORÇ!A4</f>
        <v>Fonte de dados:</v>
      </c>
      <c r="C4" s="303" t="str">
        <f>ORÇ!B4</f>
        <v>SINAPI - 02/2024 - PARAÍBA SICRO3 - 10/2023 Paraíba</v>
      </c>
      <c r="D4" s="304"/>
      <c r="E4" s="304"/>
      <c r="F4" s="304"/>
      <c r="G4" s="304"/>
      <c r="H4" s="304"/>
      <c r="I4" s="304"/>
      <c r="J4" s="304"/>
      <c r="K4" s="304"/>
      <c r="L4" s="305"/>
      <c r="M4" s="294" t="str">
        <f>ORÇ!G4</f>
        <v>BDI</v>
      </c>
      <c r="N4" s="294"/>
      <c r="O4" s="294"/>
      <c r="P4" s="295" t="e">
        <f>ORÇ!#REF!</f>
        <v>#REF!</v>
      </c>
      <c r="Q4" s="296"/>
      <c r="R4" s="296"/>
      <c r="S4" s="297"/>
      <c r="T4" s="298"/>
      <c r="U4" s="298"/>
      <c r="V4" s="298"/>
    </row>
    <row r="5" spans="2:22" ht="19.5" customHeight="1">
      <c r="B5" s="9" t="str">
        <f>ORÇ!A5</f>
        <v>Encargos Socias:</v>
      </c>
      <c r="C5" s="279" t="str">
        <f>ORÇ!B5</f>
        <v>(Desonerados - Horista: 84,85% Mensalista 46,62%)</v>
      </c>
      <c r="D5" s="280"/>
      <c r="E5" s="280"/>
      <c r="F5" s="280"/>
      <c r="G5" s="280"/>
      <c r="H5" s="280"/>
      <c r="I5" s="280"/>
      <c r="J5" s="280"/>
      <c r="K5" s="280"/>
      <c r="L5" s="281"/>
      <c r="M5" s="299">
        <f>ORÇ!G5</f>
        <v>0.26140000000000002</v>
      </c>
      <c r="N5" s="299"/>
      <c r="O5" s="299"/>
      <c r="P5" s="300" t="e">
        <f>ORÇ!#REF!</f>
        <v>#REF!</v>
      </c>
      <c r="Q5" s="301"/>
      <c r="R5" s="301"/>
      <c r="S5" s="302"/>
      <c r="T5" s="298"/>
      <c r="U5" s="298"/>
      <c r="V5" s="298"/>
    </row>
    <row r="6" spans="2:22" ht="16.5">
      <c r="B6" s="65" t="str">
        <f>ORÇ!A6</f>
        <v>Contrato:</v>
      </c>
      <c r="C6" s="303" t="str">
        <f>ORÇ!B6</f>
        <v>1086709-38</v>
      </c>
      <c r="D6" s="304"/>
      <c r="E6" s="304"/>
      <c r="F6" s="304"/>
      <c r="G6" s="304"/>
      <c r="H6" s="304"/>
      <c r="I6" s="304"/>
      <c r="J6" s="304"/>
      <c r="K6" s="304"/>
      <c r="L6" s="305"/>
      <c r="M6" s="306">
        <f>ORÇ!E6</f>
        <v>0</v>
      </c>
      <c r="N6" s="307"/>
      <c r="O6" s="308"/>
      <c r="P6" s="309">
        <f>ORÇ!G6</f>
        <v>0</v>
      </c>
      <c r="Q6" s="310"/>
      <c r="R6" s="310"/>
      <c r="S6" s="311"/>
      <c r="T6" s="298"/>
      <c r="U6" s="298"/>
      <c r="V6" s="298"/>
    </row>
    <row r="7" spans="2:22" ht="17.25" customHeight="1">
      <c r="B7" s="282" t="s">
        <v>63</v>
      </c>
      <c r="C7" s="283"/>
      <c r="D7" s="283"/>
      <c r="E7" s="283"/>
      <c r="F7" s="283"/>
      <c r="G7" s="283"/>
      <c r="H7" s="283"/>
      <c r="I7" s="283"/>
      <c r="J7" s="283"/>
      <c r="K7" s="283"/>
      <c r="L7" s="283"/>
      <c r="M7" s="283"/>
      <c r="N7" s="283"/>
      <c r="O7" s="283"/>
      <c r="P7" s="283"/>
      <c r="Q7" s="283"/>
      <c r="R7" s="283"/>
      <c r="S7" s="283"/>
      <c r="T7" s="283"/>
      <c r="U7" s="283"/>
      <c r="V7" s="284"/>
    </row>
    <row r="8" spans="2:22" ht="57.75" customHeight="1">
      <c r="B8" s="17"/>
      <c r="C8" s="18" t="s">
        <v>16</v>
      </c>
      <c r="D8" s="19" t="s">
        <v>17</v>
      </c>
      <c r="E8" s="275" t="s">
        <v>18</v>
      </c>
      <c r="F8" s="276"/>
      <c r="G8" s="18" t="s">
        <v>19</v>
      </c>
      <c r="H8" s="18" t="s">
        <v>20</v>
      </c>
      <c r="I8" s="18" t="s">
        <v>21</v>
      </c>
      <c r="J8" s="18" t="s">
        <v>22</v>
      </c>
      <c r="K8" s="20" t="s">
        <v>23</v>
      </c>
      <c r="L8" s="277" t="s">
        <v>24</v>
      </c>
      <c r="M8" s="278"/>
      <c r="N8" s="18" t="s">
        <v>19</v>
      </c>
      <c r="O8" s="18" t="s">
        <v>60</v>
      </c>
      <c r="P8" s="18" t="s">
        <v>25</v>
      </c>
      <c r="Q8" s="18" t="s">
        <v>26</v>
      </c>
      <c r="R8" s="18" t="s">
        <v>27</v>
      </c>
      <c r="S8" s="18" t="s">
        <v>28</v>
      </c>
      <c r="T8" s="18" t="s">
        <v>29</v>
      </c>
      <c r="U8" s="21" t="s">
        <v>30</v>
      </c>
      <c r="V8" s="22" t="s">
        <v>31</v>
      </c>
    </row>
    <row r="9" spans="2:22">
      <c r="B9" s="23"/>
      <c r="C9" s="24"/>
      <c r="D9" s="24"/>
      <c r="E9" s="19" t="s">
        <v>32</v>
      </c>
      <c r="F9" s="19" t="s">
        <v>33</v>
      </c>
      <c r="G9" s="24"/>
      <c r="H9" s="24"/>
      <c r="I9" s="24"/>
      <c r="J9" s="24"/>
      <c r="K9" s="24"/>
      <c r="L9" s="19" t="s">
        <v>34</v>
      </c>
      <c r="M9" s="19" t="s">
        <v>33</v>
      </c>
      <c r="N9" s="24"/>
      <c r="O9" s="24"/>
      <c r="P9" s="24"/>
      <c r="Q9" s="24"/>
      <c r="R9" s="24"/>
      <c r="S9" s="24"/>
      <c r="T9" s="24"/>
      <c r="U9" s="24"/>
      <c r="V9" s="24"/>
    </row>
    <row r="10" spans="2:22">
      <c r="B10" s="25" t="s">
        <v>35</v>
      </c>
      <c r="C10" s="26">
        <v>1</v>
      </c>
      <c r="D10" s="26">
        <v>2</v>
      </c>
      <c r="E10" s="26">
        <v>3</v>
      </c>
      <c r="F10" s="26">
        <v>4</v>
      </c>
      <c r="G10" s="26">
        <v>5</v>
      </c>
      <c r="H10" s="26">
        <v>6</v>
      </c>
      <c r="I10" s="26">
        <v>7</v>
      </c>
      <c r="J10" s="26">
        <v>8</v>
      </c>
      <c r="K10" s="26">
        <v>9</v>
      </c>
      <c r="L10" s="26">
        <v>10</v>
      </c>
      <c r="M10" s="26">
        <v>11</v>
      </c>
      <c r="N10" s="26">
        <v>12</v>
      </c>
      <c r="O10" s="26">
        <v>13</v>
      </c>
      <c r="P10" s="26">
        <v>14</v>
      </c>
      <c r="Q10" s="26">
        <v>15</v>
      </c>
      <c r="R10" s="26">
        <v>16</v>
      </c>
      <c r="S10" s="26">
        <v>17</v>
      </c>
      <c r="T10" s="26">
        <v>18</v>
      </c>
      <c r="U10" s="26">
        <v>19</v>
      </c>
      <c r="V10" s="26">
        <v>20</v>
      </c>
    </row>
    <row r="11" spans="2:22" ht="15.75">
      <c r="B11" s="25" t="s">
        <v>36</v>
      </c>
      <c r="C11" s="27"/>
      <c r="D11" s="27"/>
      <c r="E11" s="27" t="s">
        <v>0</v>
      </c>
      <c r="F11" s="27" t="s">
        <v>0</v>
      </c>
      <c r="G11" s="27" t="s">
        <v>0</v>
      </c>
      <c r="H11" s="27" t="s">
        <v>0</v>
      </c>
      <c r="I11" s="27" t="s">
        <v>37</v>
      </c>
      <c r="J11" s="27" t="s">
        <v>0</v>
      </c>
      <c r="K11" s="27" t="s">
        <v>38</v>
      </c>
      <c r="L11" s="27" t="s">
        <v>0</v>
      </c>
      <c r="M11" s="27" t="s">
        <v>0</v>
      </c>
      <c r="N11" s="27" t="s">
        <v>0</v>
      </c>
      <c r="O11" s="27" t="s">
        <v>0</v>
      </c>
      <c r="P11" s="27" t="s">
        <v>37</v>
      </c>
      <c r="Q11" s="27" t="s">
        <v>39</v>
      </c>
      <c r="R11" s="27" t="s">
        <v>40</v>
      </c>
      <c r="S11" s="27" t="s">
        <v>41</v>
      </c>
      <c r="T11" s="28" t="s">
        <v>42</v>
      </c>
      <c r="U11" s="28" t="s">
        <v>38</v>
      </c>
      <c r="V11" s="28" t="s">
        <v>38</v>
      </c>
    </row>
    <row r="12" spans="2:22">
      <c r="B12" s="62" t="s">
        <v>43</v>
      </c>
      <c r="C12" s="63" t="str">
        <f>'MEMORIA DE CALCULO'!C9</f>
        <v>RUA FÁBIO JUNIOR MIGUEL DOS SANTOS</v>
      </c>
      <c r="D12" s="93" t="s">
        <v>296</v>
      </c>
      <c r="E12" s="29">
        <v>546.48299999999995</v>
      </c>
      <c r="F12" s="61">
        <v>544.673</v>
      </c>
      <c r="G12" s="31">
        <f t="shared" ref="G12:G21" si="0">E12-F12</f>
        <v>1.8099999999999454</v>
      </c>
      <c r="H12" s="30">
        <v>40.1</v>
      </c>
      <c r="I12" s="32">
        <f t="shared" ref="I12:I21" si="1">G12/H12</f>
        <v>4.5137157107230555E-2</v>
      </c>
      <c r="J12" s="30">
        <v>8.6999999999999993</v>
      </c>
      <c r="K12" s="33">
        <v>832</v>
      </c>
      <c r="L12" s="30">
        <f t="shared" ref="L12:M21" si="2">E12</f>
        <v>546.48299999999995</v>
      </c>
      <c r="M12" s="30">
        <f t="shared" si="2"/>
        <v>544.673</v>
      </c>
      <c r="N12" s="34">
        <f t="shared" ref="N12:N21" si="3">L12-M12</f>
        <v>1.8099999999999454</v>
      </c>
      <c r="O12" s="31">
        <f t="shared" ref="O12:O18" si="4">H12</f>
        <v>40.1</v>
      </c>
      <c r="P12" s="34">
        <f t="shared" ref="P12:P18" si="5">N12/O12</f>
        <v>4.5137157107230555E-2</v>
      </c>
      <c r="Q12" s="31">
        <f t="shared" ref="Q12:Q18" si="6">10+16*(O12/1000)/(1.05*((100*P12)^0.04))</f>
        <v>10.575299091392317</v>
      </c>
      <c r="R12" s="34">
        <f t="shared" ref="R12:R21" si="7">(3609.11*2^0.12)/((Q12+30)^0.95)</f>
        <v>116.32553940157645</v>
      </c>
      <c r="S12" s="31">
        <v>0.5</v>
      </c>
      <c r="T12" s="35">
        <v>0.11</v>
      </c>
      <c r="U12" s="34">
        <f t="shared" ref="U12:U21" si="8">166.67*S12*R12/60*T12</f>
        <v>17.772312847722347</v>
      </c>
      <c r="V12" s="34">
        <f t="shared" ref="V12:V21" si="9">U12-K12</f>
        <v>-814.22768715227767</v>
      </c>
    </row>
    <row r="13" spans="2:22">
      <c r="B13" s="62" t="s">
        <v>43</v>
      </c>
      <c r="C13" s="63" t="str">
        <f>'MEMORIA DE CALCULO'!C29</f>
        <v>RUA RICARDO LÚCIO</v>
      </c>
      <c r="D13" s="94" t="s">
        <v>388</v>
      </c>
      <c r="E13" s="29">
        <v>559.56500000000005</v>
      </c>
      <c r="F13" s="61">
        <v>553.14499999999998</v>
      </c>
      <c r="G13" s="31">
        <f t="shared" si="0"/>
        <v>6.4200000000000728</v>
      </c>
      <c r="H13" s="30">
        <v>136.80000000000001</v>
      </c>
      <c r="I13" s="32">
        <f t="shared" si="1"/>
        <v>4.6929824561404036E-2</v>
      </c>
      <c r="J13" s="30">
        <v>6</v>
      </c>
      <c r="K13" s="33">
        <v>541</v>
      </c>
      <c r="L13" s="30">
        <f t="shared" si="2"/>
        <v>559.56500000000005</v>
      </c>
      <c r="M13" s="30">
        <f t="shared" si="2"/>
        <v>553.14499999999998</v>
      </c>
      <c r="N13" s="34">
        <f t="shared" si="3"/>
        <v>6.4200000000000728</v>
      </c>
      <c r="O13" s="31">
        <f t="shared" si="4"/>
        <v>136.80000000000001</v>
      </c>
      <c r="P13" s="34">
        <f t="shared" si="5"/>
        <v>4.6929824561404036E-2</v>
      </c>
      <c r="Q13" s="31">
        <f t="shared" si="6"/>
        <v>11.959561164158677</v>
      </c>
      <c r="R13" s="34">
        <f t="shared" si="7"/>
        <v>112.67675411973224</v>
      </c>
      <c r="S13" s="31">
        <v>0.5</v>
      </c>
      <c r="T13" s="35">
        <v>0.39</v>
      </c>
      <c r="U13" s="34">
        <f t="shared" si="8"/>
        <v>61.034462479691257</v>
      </c>
      <c r="V13" s="34">
        <f t="shared" si="9"/>
        <v>-479.96553752030877</v>
      </c>
    </row>
    <row r="14" spans="2:22">
      <c r="B14" s="62" t="s">
        <v>43</v>
      </c>
      <c r="C14" s="63" t="str">
        <f>'MEMORIA DE CALCULO'!C49</f>
        <v>RUA PROJETADA 56A</v>
      </c>
      <c r="D14" s="94" t="s">
        <v>389</v>
      </c>
      <c r="E14" s="29">
        <v>553.25</v>
      </c>
      <c r="F14" s="61">
        <v>552.40599999999995</v>
      </c>
      <c r="G14" s="31">
        <f t="shared" si="0"/>
        <v>0.84400000000005093</v>
      </c>
      <c r="H14" s="30">
        <v>135</v>
      </c>
      <c r="I14" s="32">
        <f t="shared" si="1"/>
        <v>6.2518518518522295E-3</v>
      </c>
      <c r="J14" s="30">
        <v>6</v>
      </c>
      <c r="K14" s="33">
        <v>242</v>
      </c>
      <c r="L14" s="30">
        <f t="shared" si="2"/>
        <v>553.25</v>
      </c>
      <c r="M14" s="30">
        <f t="shared" si="2"/>
        <v>552.40599999999995</v>
      </c>
      <c r="N14" s="34">
        <f t="shared" si="3"/>
        <v>0.84400000000005093</v>
      </c>
      <c r="O14" s="31">
        <f t="shared" si="4"/>
        <v>135</v>
      </c>
      <c r="P14" s="34">
        <f t="shared" si="5"/>
        <v>6.2518518518522295E-3</v>
      </c>
      <c r="Q14" s="31">
        <f t="shared" si="6"/>
        <v>12.096158434539825</v>
      </c>
      <c r="R14" s="34">
        <f t="shared" si="7"/>
        <v>112.32938376009236</v>
      </c>
      <c r="S14" s="31">
        <v>0.5</v>
      </c>
      <c r="T14" s="35">
        <v>0.75</v>
      </c>
      <c r="U14" s="34">
        <f t="shared" si="8"/>
        <v>117.01211494559119</v>
      </c>
      <c r="V14" s="34">
        <f t="shared" si="9"/>
        <v>-124.98788505440881</v>
      </c>
    </row>
    <row r="15" spans="2:22" ht="30">
      <c r="B15" s="62" t="s">
        <v>43</v>
      </c>
      <c r="C15" s="63" t="str">
        <f>'MEMORIA DE CALCULO'!C69</f>
        <v>RUA VEREADOR ROGÉRIO PASCHOAL DE OLIVEIRA</v>
      </c>
      <c r="D15" s="93" t="s">
        <v>297</v>
      </c>
      <c r="E15" s="29">
        <v>552.70899999999995</v>
      </c>
      <c r="F15" s="61">
        <v>551.13099999999997</v>
      </c>
      <c r="G15" s="31">
        <f t="shared" si="0"/>
        <v>1.5779999999999745</v>
      </c>
      <c r="H15" s="30">
        <v>169.8</v>
      </c>
      <c r="I15" s="32">
        <f t="shared" si="1"/>
        <v>9.2932862190811209E-3</v>
      </c>
      <c r="J15" s="30">
        <v>6</v>
      </c>
      <c r="K15" s="33">
        <v>242</v>
      </c>
      <c r="L15" s="30">
        <f t="shared" si="2"/>
        <v>552.70899999999995</v>
      </c>
      <c r="M15" s="30">
        <f t="shared" si="2"/>
        <v>551.13099999999997</v>
      </c>
      <c r="N15" s="34">
        <f t="shared" si="3"/>
        <v>1.5779999999999745</v>
      </c>
      <c r="O15" s="31">
        <f t="shared" si="4"/>
        <v>169.8</v>
      </c>
      <c r="P15" s="34">
        <f t="shared" si="5"/>
        <v>9.2932862190811209E-3</v>
      </c>
      <c r="Q15" s="31">
        <f t="shared" si="6"/>
        <v>12.595025303880726</v>
      </c>
      <c r="R15" s="34">
        <f t="shared" si="7"/>
        <v>111.07920985628053</v>
      </c>
      <c r="S15" s="31">
        <v>0.5</v>
      </c>
      <c r="T15" s="35">
        <v>0.49</v>
      </c>
      <c r="U15" s="34">
        <f t="shared" si="8"/>
        <v>75.597085285880624</v>
      </c>
      <c r="V15" s="34">
        <f t="shared" si="9"/>
        <v>-166.40291471411939</v>
      </c>
    </row>
    <row r="16" spans="2:22">
      <c r="B16" s="62" t="s">
        <v>43</v>
      </c>
      <c r="C16" s="63" t="str">
        <f>'MEMORIA DE CALCULO'!C89</f>
        <v>TRAVESSA LUIZ MARINHEIRO</v>
      </c>
      <c r="D16" s="93" t="s">
        <v>298</v>
      </c>
      <c r="E16" s="29">
        <v>561.49300000000005</v>
      </c>
      <c r="F16" s="61">
        <v>558.86</v>
      </c>
      <c r="G16" s="31">
        <f t="shared" si="0"/>
        <v>2.6330000000000382</v>
      </c>
      <c r="H16" s="30">
        <v>52.2</v>
      </c>
      <c r="I16" s="32">
        <f t="shared" si="1"/>
        <v>5.0440613026820652E-2</v>
      </c>
      <c r="J16" s="30">
        <v>6</v>
      </c>
      <c r="K16" s="33">
        <v>567</v>
      </c>
      <c r="L16" s="30">
        <f t="shared" si="2"/>
        <v>561.49300000000005</v>
      </c>
      <c r="M16" s="30">
        <f t="shared" si="2"/>
        <v>558.86</v>
      </c>
      <c r="N16" s="34">
        <f t="shared" si="3"/>
        <v>2.6330000000000382</v>
      </c>
      <c r="O16" s="31">
        <f t="shared" si="4"/>
        <v>52.2</v>
      </c>
      <c r="P16" s="34">
        <f t="shared" si="5"/>
        <v>5.0440613026820652E-2</v>
      </c>
      <c r="Q16" s="31">
        <f t="shared" si="6"/>
        <v>10.745572656906063</v>
      </c>
      <c r="R16" s="34">
        <f t="shared" si="7"/>
        <v>115.86367879558888</v>
      </c>
      <c r="S16" s="31">
        <v>0.5</v>
      </c>
      <c r="T16" s="35">
        <v>0.13</v>
      </c>
      <c r="U16" s="34">
        <f t="shared" si="8"/>
        <v>20.920249290265865</v>
      </c>
      <c r="V16" s="34">
        <f t="shared" si="9"/>
        <v>-546.07975070973418</v>
      </c>
    </row>
    <row r="17" spans="2:22">
      <c r="B17" s="62" t="s">
        <v>43</v>
      </c>
      <c r="C17" s="63" t="str">
        <f>'MEMORIA DE CALCULO'!C108</f>
        <v>RUA MARIA ALVES DE SOUZA</v>
      </c>
      <c r="D17" s="93" t="s">
        <v>299</v>
      </c>
      <c r="E17" s="29">
        <v>551.452</v>
      </c>
      <c r="F17" s="61">
        <v>547.26</v>
      </c>
      <c r="G17" s="31">
        <f t="shared" si="0"/>
        <v>4.1920000000000073</v>
      </c>
      <c r="H17" s="30">
        <v>122.8</v>
      </c>
      <c r="I17" s="32">
        <f t="shared" si="1"/>
        <v>3.413680781758964E-2</v>
      </c>
      <c r="J17" s="30">
        <v>6</v>
      </c>
      <c r="K17" s="33">
        <v>452</v>
      </c>
      <c r="L17" s="30">
        <f t="shared" si="2"/>
        <v>551.452</v>
      </c>
      <c r="M17" s="30">
        <f t="shared" si="2"/>
        <v>547.26</v>
      </c>
      <c r="N17" s="34">
        <f t="shared" si="3"/>
        <v>4.1920000000000073</v>
      </c>
      <c r="O17" s="31">
        <f t="shared" si="4"/>
        <v>122.8</v>
      </c>
      <c r="P17" s="34">
        <f t="shared" si="5"/>
        <v>3.413680781758964E-2</v>
      </c>
      <c r="Q17" s="31">
        <f t="shared" si="6"/>
        <v>11.781558690784252</v>
      </c>
      <c r="R17" s="34">
        <f t="shared" si="7"/>
        <v>113.1327418355078</v>
      </c>
      <c r="S17" s="31">
        <v>0.5</v>
      </c>
      <c r="T17" s="35">
        <v>0.35</v>
      </c>
      <c r="U17" s="34">
        <f t="shared" si="8"/>
        <v>54.99618273836191</v>
      </c>
      <c r="V17" s="34">
        <f t="shared" si="9"/>
        <v>-397.00381726163812</v>
      </c>
    </row>
    <row r="18" spans="2:22">
      <c r="B18" s="62" t="s">
        <v>43</v>
      </c>
      <c r="C18" s="63" t="str">
        <f>'MEMORIA DE CALCULO'!C127</f>
        <v>RUA VEREADOR CÍCERO DA SILVA BENTO</v>
      </c>
      <c r="D18" s="93" t="s">
        <v>300</v>
      </c>
      <c r="E18" s="29">
        <v>554.47</v>
      </c>
      <c r="F18" s="61">
        <v>551.19500000000005</v>
      </c>
      <c r="G18" s="31">
        <f t="shared" si="0"/>
        <v>3.2749999999999773</v>
      </c>
      <c r="H18" s="30">
        <v>184</v>
      </c>
      <c r="I18" s="32">
        <f t="shared" si="1"/>
        <v>1.7798913043478137E-2</v>
      </c>
      <c r="J18" s="30">
        <v>6</v>
      </c>
      <c r="K18" s="33">
        <v>342</v>
      </c>
      <c r="L18" s="30">
        <f t="shared" si="2"/>
        <v>554.47</v>
      </c>
      <c r="M18" s="30">
        <f t="shared" si="2"/>
        <v>551.19500000000005</v>
      </c>
      <c r="N18" s="34">
        <f t="shared" si="3"/>
        <v>3.2749999999999773</v>
      </c>
      <c r="O18" s="31">
        <f t="shared" si="4"/>
        <v>184</v>
      </c>
      <c r="P18" s="34">
        <f t="shared" si="5"/>
        <v>1.7798913043478137E-2</v>
      </c>
      <c r="Q18" s="31">
        <f t="shared" si="6"/>
        <v>12.739887729152271</v>
      </c>
      <c r="R18" s="34">
        <f t="shared" si="7"/>
        <v>110.72151260403814</v>
      </c>
      <c r="S18" s="31">
        <v>0.5</v>
      </c>
      <c r="T18" s="35">
        <v>0.53</v>
      </c>
      <c r="U18" s="34">
        <f t="shared" si="8"/>
        <v>81.504965733574736</v>
      </c>
      <c r="V18" s="34">
        <f t="shared" si="9"/>
        <v>-260.49503426642525</v>
      </c>
    </row>
    <row r="19" spans="2:22">
      <c r="B19" s="285" t="s">
        <v>43</v>
      </c>
      <c r="C19" s="288" t="str">
        <f>'MEMORIA DE CALCULO'!C147</f>
        <v>RUA SEVERINO RODRIGUES DE SOUZA</v>
      </c>
      <c r="D19" s="93" t="s">
        <v>301</v>
      </c>
      <c r="E19" s="29">
        <v>554.10799999999995</v>
      </c>
      <c r="F19" s="61">
        <v>552.61400000000003</v>
      </c>
      <c r="G19" s="31">
        <f t="shared" si="0"/>
        <v>1.4939999999999145</v>
      </c>
      <c r="H19" s="30">
        <v>77</v>
      </c>
      <c r="I19" s="32">
        <f t="shared" si="1"/>
        <v>1.9402597402596294E-2</v>
      </c>
      <c r="J19" s="30">
        <v>6</v>
      </c>
      <c r="K19" s="33">
        <v>342</v>
      </c>
      <c r="L19" s="30">
        <f t="shared" si="2"/>
        <v>554.10799999999995</v>
      </c>
      <c r="M19" s="30">
        <f t="shared" si="2"/>
        <v>552.61400000000003</v>
      </c>
      <c r="N19" s="34">
        <f t="shared" si="3"/>
        <v>1.4939999999999145</v>
      </c>
      <c r="O19" s="31">
        <f>H19</f>
        <v>77</v>
      </c>
      <c r="P19" s="34">
        <f>N19/O19</f>
        <v>1.9402597402596294E-2</v>
      </c>
      <c r="Q19" s="31">
        <f>10+16*(O19/1000)/(1.05*((100*P19)^0.04))</f>
        <v>11.142633661034631</v>
      </c>
      <c r="R19" s="34">
        <f t="shared" si="7"/>
        <v>114.80114881646188</v>
      </c>
      <c r="S19" s="31">
        <v>0.5</v>
      </c>
      <c r="T19" s="35">
        <v>0.22</v>
      </c>
      <c r="U19" s="34">
        <f t="shared" si="8"/>
        <v>35.078830367606116</v>
      </c>
      <c r="V19" s="34">
        <f t="shared" si="9"/>
        <v>-306.92116963239391</v>
      </c>
    </row>
    <row r="20" spans="2:22">
      <c r="B20" s="286"/>
      <c r="C20" s="289"/>
      <c r="D20" s="93" t="s">
        <v>302</v>
      </c>
      <c r="E20" s="29">
        <v>553.39599999999996</v>
      </c>
      <c r="F20" s="61">
        <v>552.61400000000003</v>
      </c>
      <c r="G20" s="31">
        <f t="shared" si="0"/>
        <v>0.78199999999992542</v>
      </c>
      <c r="H20" s="30">
        <v>43</v>
      </c>
      <c r="I20" s="32">
        <f t="shared" si="1"/>
        <v>1.8186046511626173E-2</v>
      </c>
      <c r="J20" s="30">
        <v>6</v>
      </c>
      <c r="K20" s="33">
        <v>342</v>
      </c>
      <c r="L20" s="30">
        <f t="shared" si="2"/>
        <v>553.39599999999996</v>
      </c>
      <c r="M20" s="30">
        <f t="shared" si="2"/>
        <v>552.61400000000003</v>
      </c>
      <c r="N20" s="34">
        <f t="shared" si="3"/>
        <v>0.78199999999992542</v>
      </c>
      <c r="O20" s="31">
        <f>H20</f>
        <v>43</v>
      </c>
      <c r="P20" s="34">
        <f>N20/O20</f>
        <v>1.8186046511626173E-2</v>
      </c>
      <c r="Q20" s="31">
        <f>10+16*(O20/1000)/(1.05*((100*P20)^0.04))</f>
        <v>10.639748987564252</v>
      </c>
      <c r="R20" s="34">
        <f t="shared" si="7"/>
        <v>116.15027766392136</v>
      </c>
      <c r="S20" s="31">
        <v>0.5</v>
      </c>
      <c r="T20" s="35">
        <v>0.13</v>
      </c>
      <c r="U20" s="34">
        <f t="shared" si="8"/>
        <v>20.971997343099588</v>
      </c>
      <c r="V20" s="34">
        <f t="shared" si="9"/>
        <v>-321.02800265690041</v>
      </c>
    </row>
    <row r="21" spans="2:22">
      <c r="B21" s="287"/>
      <c r="C21" s="290"/>
      <c r="D21" s="93" t="s">
        <v>303</v>
      </c>
      <c r="E21" s="29">
        <v>553.39599999999996</v>
      </c>
      <c r="F21" s="61">
        <v>553.14400000000001</v>
      </c>
      <c r="G21" s="31">
        <f t="shared" si="0"/>
        <v>0.25199999999995271</v>
      </c>
      <c r="H21" s="30">
        <v>23.7</v>
      </c>
      <c r="I21" s="32">
        <f t="shared" si="1"/>
        <v>1.0632911392403068E-2</v>
      </c>
      <c r="J21" s="30">
        <v>6</v>
      </c>
      <c r="K21" s="33">
        <v>296</v>
      </c>
      <c r="L21" s="30">
        <f t="shared" si="2"/>
        <v>553.39599999999996</v>
      </c>
      <c r="M21" s="30">
        <f t="shared" si="2"/>
        <v>553.14400000000001</v>
      </c>
      <c r="N21" s="34">
        <f t="shared" si="3"/>
        <v>0.25199999999995271</v>
      </c>
      <c r="O21" s="31">
        <f>H21</f>
        <v>23.7</v>
      </c>
      <c r="P21" s="34">
        <f>N21/O21</f>
        <v>1.0632911392403068E-2</v>
      </c>
      <c r="Q21" s="31">
        <f>10+16*(O21/1000)/(1.05*((100*P21)^0.04))</f>
        <v>10.360257426081541</v>
      </c>
      <c r="R21" s="34">
        <f t="shared" si="7"/>
        <v>116.91426053017069</v>
      </c>
      <c r="S21" s="31">
        <v>0.5</v>
      </c>
      <c r="T21" s="35">
        <v>0.06</v>
      </c>
      <c r="U21" s="34">
        <f t="shared" si="8"/>
        <v>9.7430499012817755</v>
      </c>
      <c r="V21" s="34">
        <f t="shared" si="9"/>
        <v>-286.25695009871822</v>
      </c>
    </row>
    <row r="22" spans="2:22">
      <c r="B22" s="36"/>
      <c r="C22" s="37"/>
      <c r="D22" s="38"/>
      <c r="E22" s="39"/>
      <c r="F22" s="39"/>
      <c r="G22" s="40"/>
      <c r="H22" s="39"/>
      <c r="I22" s="41"/>
      <c r="J22" s="39"/>
      <c r="K22" s="42"/>
      <c r="L22" s="43"/>
      <c r="M22" s="44"/>
      <c r="O22" s="45"/>
      <c r="Q22" s="45"/>
      <c r="S22" s="45"/>
      <c r="T22" s="46"/>
      <c r="V22" s="47"/>
    </row>
    <row r="23" spans="2:22" ht="26.25">
      <c r="B23" s="48" t="s">
        <v>44</v>
      </c>
      <c r="C23" s="38"/>
      <c r="D23" s="38"/>
      <c r="E23" s="38"/>
      <c r="F23" s="38"/>
      <c r="G23" s="38"/>
      <c r="H23" s="38"/>
      <c r="I23" s="38"/>
      <c r="J23" s="38"/>
      <c r="K23" s="38"/>
      <c r="L23" s="49"/>
      <c r="T23" s="45"/>
      <c r="V23" s="47"/>
    </row>
    <row r="24" spans="2:22" ht="60">
      <c r="B24" s="17"/>
      <c r="C24" s="18" t="s">
        <v>16</v>
      </c>
      <c r="D24" s="19" t="s">
        <v>17</v>
      </c>
      <c r="E24" s="18" t="s">
        <v>45</v>
      </c>
      <c r="F24" s="50" t="s">
        <v>46</v>
      </c>
      <c r="G24" s="275" t="s">
        <v>47</v>
      </c>
      <c r="H24" s="276"/>
      <c r="I24" s="18" t="s">
        <v>48</v>
      </c>
      <c r="J24" s="18" t="s">
        <v>49</v>
      </c>
      <c r="K24" s="277" t="s">
        <v>50</v>
      </c>
      <c r="L24" s="278"/>
      <c r="O24" s="51"/>
      <c r="V24" s="47"/>
    </row>
    <row r="25" spans="2:22">
      <c r="B25" s="23"/>
      <c r="C25" s="24"/>
      <c r="D25" s="24"/>
      <c r="E25" s="52"/>
      <c r="F25" s="52"/>
      <c r="G25" s="19" t="s">
        <v>34</v>
      </c>
      <c r="H25" s="19" t="s">
        <v>33</v>
      </c>
      <c r="I25" s="24"/>
      <c r="J25" s="24"/>
      <c r="K25" s="19" t="s">
        <v>34</v>
      </c>
      <c r="L25" s="19" t="s">
        <v>33</v>
      </c>
      <c r="V25" s="47"/>
    </row>
    <row r="26" spans="2:22">
      <c r="B26" s="53" t="s">
        <v>35</v>
      </c>
      <c r="C26" s="26">
        <v>1</v>
      </c>
      <c r="D26" s="26">
        <v>2</v>
      </c>
      <c r="E26" s="26">
        <v>3</v>
      </c>
      <c r="F26" s="26">
        <v>4</v>
      </c>
      <c r="G26" s="26">
        <v>5</v>
      </c>
      <c r="H26" s="26">
        <v>6</v>
      </c>
      <c r="I26" s="26">
        <v>7</v>
      </c>
      <c r="J26" s="26">
        <v>8</v>
      </c>
      <c r="K26" s="26">
        <v>9</v>
      </c>
      <c r="L26" s="26">
        <v>10</v>
      </c>
      <c r="V26" s="47"/>
    </row>
    <row r="27" spans="2:22">
      <c r="B27" s="53" t="s">
        <v>51</v>
      </c>
      <c r="C27" s="27"/>
      <c r="D27" s="27"/>
      <c r="E27" s="27" t="s">
        <v>0</v>
      </c>
      <c r="F27" s="27" t="s">
        <v>38</v>
      </c>
      <c r="G27" s="27" t="s">
        <v>0</v>
      </c>
      <c r="H27" s="27" t="s">
        <v>0</v>
      </c>
      <c r="I27" s="27" t="s">
        <v>52</v>
      </c>
      <c r="J27" s="27" t="s">
        <v>37</v>
      </c>
      <c r="K27" s="27" t="s">
        <v>0</v>
      </c>
      <c r="L27" s="27" t="s">
        <v>0</v>
      </c>
      <c r="V27" s="47"/>
    </row>
    <row r="28" spans="2:22" ht="30">
      <c r="B28" s="53" t="s">
        <v>43</v>
      </c>
      <c r="C28" s="54" t="e">
        <f>#REF!</f>
        <v>#REF!</v>
      </c>
      <c r="D28" s="55" t="s">
        <v>53</v>
      </c>
      <c r="E28" s="31">
        <v>10.25</v>
      </c>
      <c r="F28" s="34" t="e">
        <f>SUM(#REF!)</f>
        <v>#REF!</v>
      </c>
      <c r="G28" s="56" t="e">
        <f>#REF!</f>
        <v>#REF!</v>
      </c>
      <c r="H28" s="56" t="e">
        <f>#REF!</f>
        <v>#REF!</v>
      </c>
      <c r="I28" s="34">
        <v>300</v>
      </c>
      <c r="J28" s="57" t="e">
        <f>(G28-H28)/E28</f>
        <v>#REF!</v>
      </c>
      <c r="K28" s="56" t="e">
        <f>G28</f>
        <v>#REF!</v>
      </c>
      <c r="L28" s="31" t="e">
        <f>K28-E28*J28</f>
        <v>#REF!</v>
      </c>
      <c r="M28" s="58"/>
      <c r="N28" s="41"/>
      <c r="O28" s="58"/>
      <c r="P28" s="38"/>
      <c r="Q28" s="38"/>
      <c r="R28" s="38"/>
      <c r="S28" s="38"/>
      <c r="T28" s="38"/>
      <c r="U28" s="38"/>
      <c r="V28" s="49"/>
    </row>
    <row r="29" spans="2:22">
      <c r="G29" s="51"/>
      <c r="H29" s="51"/>
      <c r="I29" s="59"/>
    </row>
    <row r="30" spans="2:22">
      <c r="I30" s="59" t="e">
        <f>(#REF!-#REF!)/#REF!</f>
        <v>#REF!</v>
      </c>
      <c r="J30" s="59"/>
      <c r="K30" s="45"/>
      <c r="L30" s="45"/>
    </row>
    <row r="31" spans="2:22">
      <c r="H31" s="60"/>
      <c r="K31" s="45"/>
      <c r="M31" s="51"/>
    </row>
  </sheetData>
  <mergeCells count="23">
    <mergeCell ref="C2:L2"/>
    <mergeCell ref="M2:O2"/>
    <mergeCell ref="P2:S2"/>
    <mergeCell ref="T2:V6"/>
    <mergeCell ref="C3:L3"/>
    <mergeCell ref="M3:O3"/>
    <mergeCell ref="P3:S3"/>
    <mergeCell ref="C4:L4"/>
    <mergeCell ref="M4:O4"/>
    <mergeCell ref="P4:S4"/>
    <mergeCell ref="M5:O5"/>
    <mergeCell ref="P5:S5"/>
    <mergeCell ref="C6:L6"/>
    <mergeCell ref="M6:O6"/>
    <mergeCell ref="P6:S6"/>
    <mergeCell ref="G24:H24"/>
    <mergeCell ref="K24:L24"/>
    <mergeCell ref="C5:L5"/>
    <mergeCell ref="B7:V7"/>
    <mergeCell ref="E8:F8"/>
    <mergeCell ref="L8:M8"/>
    <mergeCell ref="B19:B21"/>
    <mergeCell ref="C19:C21"/>
  </mergeCells>
  <printOptions horizontalCentered="1" verticalCentered="1"/>
  <pageMargins left="0.15748031496062992" right="0.5" top="0.4" bottom="0.48" header="0.31496062992125984" footer="0.31496062992125984"/>
  <pageSetup paperSize="9" scale="59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K166"/>
  <sheetViews>
    <sheetView showOutlineSymbols="0" showWhiteSpace="0" topLeftCell="A4" zoomScaleNormal="100" workbookViewId="0">
      <selection activeCell="X13" sqref="X13"/>
    </sheetView>
  </sheetViews>
  <sheetFormatPr defaultRowHeight="14.25"/>
  <cols>
    <col min="1" max="1" width="3.375" customWidth="1"/>
    <col min="2" max="2" width="17" bestFit="1" customWidth="1"/>
    <col min="3" max="3" width="85.625" customWidth="1"/>
    <col min="4" max="4" width="8.625" customWidth="1"/>
    <col min="5" max="5" width="10.375" customWidth="1"/>
    <col min="6" max="6" width="60" bestFit="1" customWidth="1"/>
  </cols>
  <sheetData>
    <row r="1" spans="2:11" ht="15" customHeight="1"/>
    <row r="2" spans="2:11" ht="20.25" customHeight="1">
      <c r="B2" s="64" t="str">
        <f>ORÇ!A2</f>
        <v xml:space="preserve">Obra:                    </v>
      </c>
      <c r="C2" s="71" t="str">
        <f>ORÇ!B2</f>
        <v>Pavimentação de Ruas</v>
      </c>
      <c r="D2" s="295" t="str">
        <f>ORÇ!G2</f>
        <v>Valor da Obra:</v>
      </c>
      <c r="E2" s="297"/>
      <c r="F2" s="322"/>
    </row>
    <row r="3" spans="2:11" ht="18.75" customHeight="1">
      <c r="B3" s="9" t="str">
        <f>ORÇ!A3</f>
        <v>Endereço da obra:</v>
      </c>
      <c r="C3" s="10" t="str">
        <f>ORÇ!B3</f>
        <v>Diversas Ruas, Município de Duas Estradas - PB</v>
      </c>
      <c r="D3" s="325">
        <f>ORÇ!G3</f>
        <v>428328.44999999995</v>
      </c>
      <c r="E3" s="325"/>
      <c r="F3" s="323"/>
    </row>
    <row r="4" spans="2:11" ht="19.5" customHeight="1">
      <c r="B4" s="64" t="str">
        <f>ORÇ!A4</f>
        <v>Fonte de dados:</v>
      </c>
      <c r="C4" s="72" t="str">
        <f>ORÇ!B4</f>
        <v>SINAPI - 02/2024 - PARAÍBA SICRO3 - 10/2023 Paraíba</v>
      </c>
      <c r="D4" s="295" t="str">
        <f>ORÇ!G4</f>
        <v>BDI</v>
      </c>
      <c r="E4" s="297"/>
      <c r="F4" s="323"/>
    </row>
    <row r="5" spans="2:11" ht="19.5" customHeight="1">
      <c r="B5" s="9" t="str">
        <f>ORÇ!A5</f>
        <v>Encargos Socias:</v>
      </c>
      <c r="C5" s="11" t="str">
        <f>ORÇ!B5</f>
        <v>(Desonerados - Horista: 84,85% Mensalista 46,62%)</v>
      </c>
      <c r="D5" s="299">
        <f>ORÇ!G5</f>
        <v>0.26140000000000002</v>
      </c>
      <c r="E5" s="299"/>
      <c r="F5" s="324"/>
    </row>
    <row r="6" spans="2:11" ht="33.75" customHeight="1">
      <c r="B6" s="65" t="str">
        <f>ORÇ!A6</f>
        <v>Contrato:</v>
      </c>
      <c r="C6" s="72" t="str">
        <f>ORÇ!B6</f>
        <v>1086709-38</v>
      </c>
      <c r="D6" s="306">
        <f>ORÇ!E6</f>
        <v>0</v>
      </c>
      <c r="E6" s="307"/>
      <c r="F6" s="73">
        <f>ORÇ!G6</f>
        <v>0</v>
      </c>
      <c r="G6" s="312"/>
      <c r="H6" s="312"/>
      <c r="I6" s="312"/>
      <c r="J6" s="312"/>
      <c r="K6" s="312"/>
    </row>
    <row r="7" spans="2:11" ht="15.75">
      <c r="B7" s="313" t="s">
        <v>58</v>
      </c>
      <c r="C7" s="314"/>
      <c r="D7" s="314"/>
      <c r="E7" s="314"/>
      <c r="F7" s="315"/>
    </row>
    <row r="8" spans="2:11" ht="15">
      <c r="B8" s="75" t="s">
        <v>105</v>
      </c>
      <c r="C8" s="75" t="s">
        <v>69</v>
      </c>
      <c r="D8" s="76" t="s">
        <v>70</v>
      </c>
      <c r="E8" s="77" t="s">
        <v>71</v>
      </c>
      <c r="F8" s="75" t="s">
        <v>106</v>
      </c>
    </row>
    <row r="9" spans="2:11">
      <c r="B9" s="78" t="s">
        <v>107</v>
      </c>
      <c r="C9" s="79" t="s">
        <v>108</v>
      </c>
      <c r="D9" s="80"/>
      <c r="E9" s="81"/>
      <c r="F9" s="82"/>
    </row>
    <row r="10" spans="2:11">
      <c r="B10" s="87" t="s">
        <v>109</v>
      </c>
      <c r="C10" s="88" t="s">
        <v>110</v>
      </c>
      <c r="D10" s="89"/>
      <c r="E10" s="90"/>
      <c r="F10" s="91"/>
    </row>
    <row r="11" spans="2:11" ht="38.25">
      <c r="B11" s="66" t="s">
        <v>66</v>
      </c>
      <c r="C11" s="67" t="s">
        <v>75</v>
      </c>
      <c r="D11" s="68" t="s">
        <v>76</v>
      </c>
      <c r="E11" s="70">
        <v>8</v>
      </c>
      <c r="F11" s="69" t="s">
        <v>257</v>
      </c>
    </row>
    <row r="12" spans="2:11" ht="38.25">
      <c r="B12" s="66" t="s">
        <v>111</v>
      </c>
      <c r="C12" s="67" t="s">
        <v>112</v>
      </c>
      <c r="D12" s="68" t="s">
        <v>113</v>
      </c>
      <c r="E12" s="70">
        <v>40.1</v>
      </c>
      <c r="F12" s="69" t="s">
        <v>258</v>
      </c>
    </row>
    <row r="13" spans="2:11">
      <c r="B13" s="87" t="s">
        <v>114</v>
      </c>
      <c r="C13" s="88" t="s">
        <v>115</v>
      </c>
      <c r="D13" s="89"/>
      <c r="E13" s="90"/>
      <c r="F13" s="91"/>
    </row>
    <row r="14" spans="2:11" ht="38.25">
      <c r="B14" s="66" t="s">
        <v>116</v>
      </c>
      <c r="C14" s="67" t="s">
        <v>117</v>
      </c>
      <c r="D14" s="68" t="s">
        <v>76</v>
      </c>
      <c r="E14" s="70">
        <v>469.17</v>
      </c>
      <c r="F14" s="69" t="s">
        <v>304</v>
      </c>
    </row>
    <row r="15" spans="2:11">
      <c r="B15" s="87" t="s">
        <v>118</v>
      </c>
      <c r="C15" s="88" t="s">
        <v>119</v>
      </c>
      <c r="D15" s="89"/>
      <c r="E15" s="90"/>
      <c r="F15" s="91"/>
    </row>
    <row r="16" spans="2:11" ht="38.25">
      <c r="B16" s="66" t="s">
        <v>120</v>
      </c>
      <c r="C16" s="67" t="s">
        <v>121</v>
      </c>
      <c r="D16" s="68" t="s">
        <v>113</v>
      </c>
      <c r="E16" s="70">
        <v>80.2</v>
      </c>
      <c r="F16" s="69" t="s">
        <v>259</v>
      </c>
    </row>
    <row r="17" spans="2:6" ht="38.25">
      <c r="B17" s="66" t="s">
        <v>122</v>
      </c>
      <c r="C17" s="67" t="s">
        <v>123</v>
      </c>
      <c r="D17" s="68" t="s">
        <v>76</v>
      </c>
      <c r="E17" s="70">
        <v>348.87</v>
      </c>
      <c r="F17" s="69" t="s">
        <v>305</v>
      </c>
    </row>
    <row r="18" spans="2:6" ht="25.5">
      <c r="B18" s="66" t="s">
        <v>124</v>
      </c>
      <c r="C18" s="67" t="s">
        <v>102</v>
      </c>
      <c r="D18" s="68" t="s">
        <v>0</v>
      </c>
      <c r="E18" s="70">
        <v>8.6999999999999993</v>
      </c>
      <c r="F18" s="69" t="s">
        <v>362</v>
      </c>
    </row>
    <row r="19" spans="2:6" ht="63.75">
      <c r="B19" s="66" t="s">
        <v>126</v>
      </c>
      <c r="C19" s="67" t="s">
        <v>125</v>
      </c>
      <c r="D19" s="68" t="s">
        <v>80</v>
      </c>
      <c r="E19" s="70">
        <v>5.93</v>
      </c>
      <c r="F19" s="69" t="s">
        <v>306</v>
      </c>
    </row>
    <row r="20" spans="2:6" ht="51">
      <c r="B20" s="66" t="s">
        <v>77</v>
      </c>
      <c r="C20" s="67" t="s">
        <v>127</v>
      </c>
      <c r="D20" s="68" t="s">
        <v>76</v>
      </c>
      <c r="E20" s="70">
        <v>16.04</v>
      </c>
      <c r="F20" s="69" t="s">
        <v>260</v>
      </c>
    </row>
    <row r="21" spans="2:6" ht="25.5">
      <c r="B21" s="66" t="s">
        <v>82</v>
      </c>
      <c r="C21" s="67" t="s">
        <v>103</v>
      </c>
      <c r="D21" s="68" t="s">
        <v>78</v>
      </c>
      <c r="E21" s="70">
        <v>2</v>
      </c>
      <c r="F21" s="69" t="s">
        <v>307</v>
      </c>
    </row>
    <row r="22" spans="2:6" ht="51">
      <c r="B22" s="66" t="s">
        <v>91</v>
      </c>
      <c r="C22" s="67" t="s">
        <v>5</v>
      </c>
      <c r="D22" s="68" t="s">
        <v>83</v>
      </c>
      <c r="E22" s="70">
        <v>16.25</v>
      </c>
      <c r="F22" s="69" t="s">
        <v>308</v>
      </c>
    </row>
    <row r="23" spans="2:6" ht="38.25">
      <c r="B23" s="66" t="s">
        <v>338</v>
      </c>
      <c r="C23" s="67" t="s">
        <v>92</v>
      </c>
      <c r="D23" s="68" t="s">
        <v>83</v>
      </c>
      <c r="E23" s="70">
        <v>348.87</v>
      </c>
      <c r="F23" s="69" t="s">
        <v>305</v>
      </c>
    </row>
    <row r="24" spans="2:6">
      <c r="B24" s="87" t="s">
        <v>128</v>
      </c>
      <c r="C24" s="88" t="s">
        <v>129</v>
      </c>
      <c r="D24" s="89"/>
      <c r="E24" s="90"/>
      <c r="F24" s="91"/>
    </row>
    <row r="25" spans="2:6" ht="38.25">
      <c r="B25" s="66" t="s">
        <v>130</v>
      </c>
      <c r="C25" s="67" t="s">
        <v>131</v>
      </c>
      <c r="D25" s="68" t="s">
        <v>113</v>
      </c>
      <c r="E25" s="70">
        <v>80.2</v>
      </c>
      <c r="F25" s="69" t="s">
        <v>262</v>
      </c>
    </row>
    <row r="26" spans="2:6" ht="25.5">
      <c r="B26" s="66" t="s">
        <v>93</v>
      </c>
      <c r="C26" s="67" t="s">
        <v>94</v>
      </c>
      <c r="D26" s="68" t="s">
        <v>95</v>
      </c>
      <c r="E26" s="70">
        <v>2</v>
      </c>
      <c r="F26" s="69" t="s">
        <v>263</v>
      </c>
    </row>
    <row r="27" spans="2:6" ht="38.25">
      <c r="B27" s="66" t="s">
        <v>132</v>
      </c>
      <c r="C27" s="67" t="s">
        <v>133</v>
      </c>
      <c r="D27" s="68" t="s">
        <v>76</v>
      </c>
      <c r="E27" s="70">
        <v>1.18</v>
      </c>
      <c r="F27" s="69" t="s">
        <v>264</v>
      </c>
    </row>
    <row r="28" spans="2:6" ht="38.25">
      <c r="B28" s="66" t="s">
        <v>134</v>
      </c>
      <c r="C28" s="67" t="s">
        <v>135</v>
      </c>
      <c r="D28" s="68" t="s">
        <v>136</v>
      </c>
      <c r="E28" s="70">
        <v>4</v>
      </c>
      <c r="F28" s="69" t="s">
        <v>265</v>
      </c>
    </row>
    <row r="29" spans="2:6">
      <c r="B29" s="83" t="s">
        <v>137</v>
      </c>
      <c r="C29" s="84" t="s">
        <v>339</v>
      </c>
      <c r="D29" s="85"/>
      <c r="E29" s="92"/>
      <c r="F29" s="86"/>
    </row>
    <row r="30" spans="2:6">
      <c r="B30" s="87" t="s">
        <v>138</v>
      </c>
      <c r="C30" s="88" t="s">
        <v>110</v>
      </c>
      <c r="D30" s="89"/>
      <c r="E30" s="90"/>
      <c r="F30" s="91"/>
    </row>
    <row r="31" spans="2:6" ht="38.25">
      <c r="B31" s="66" t="s">
        <v>139</v>
      </c>
      <c r="C31" s="67" t="s">
        <v>112</v>
      </c>
      <c r="D31" s="68" t="s">
        <v>113</v>
      </c>
      <c r="E31" s="70">
        <v>136.80000000000001</v>
      </c>
      <c r="F31" s="69" t="s">
        <v>363</v>
      </c>
    </row>
    <row r="32" spans="2:6" ht="38.25">
      <c r="B32" s="66" t="s">
        <v>98</v>
      </c>
      <c r="C32" s="67" t="s">
        <v>99</v>
      </c>
      <c r="D32" s="68" t="s">
        <v>100</v>
      </c>
      <c r="E32" s="70">
        <v>3.06</v>
      </c>
      <c r="F32" s="69" t="s">
        <v>364</v>
      </c>
    </row>
    <row r="33" spans="2:6">
      <c r="B33" s="87" t="s">
        <v>140</v>
      </c>
      <c r="C33" s="88" t="s">
        <v>115</v>
      </c>
      <c r="D33" s="89"/>
      <c r="E33" s="90"/>
      <c r="F33" s="91"/>
    </row>
    <row r="34" spans="2:6" ht="38.25">
      <c r="B34" s="66" t="s">
        <v>141</v>
      </c>
      <c r="C34" s="67" t="s">
        <v>117</v>
      </c>
      <c r="D34" s="68" t="s">
        <v>76</v>
      </c>
      <c r="E34" s="70">
        <v>1190.1600000000001</v>
      </c>
      <c r="F34" s="69" t="s">
        <v>365</v>
      </c>
    </row>
    <row r="35" spans="2:6">
      <c r="B35" s="87" t="s">
        <v>142</v>
      </c>
      <c r="C35" s="88" t="s">
        <v>119</v>
      </c>
      <c r="D35" s="89"/>
      <c r="E35" s="90"/>
      <c r="F35" s="91"/>
    </row>
    <row r="36" spans="2:6" ht="38.25">
      <c r="B36" s="66" t="s">
        <v>143</v>
      </c>
      <c r="C36" s="67" t="s">
        <v>121</v>
      </c>
      <c r="D36" s="68" t="s">
        <v>113</v>
      </c>
      <c r="E36" s="70">
        <v>273.60000000000002</v>
      </c>
      <c r="F36" s="69" t="s">
        <v>366</v>
      </c>
    </row>
    <row r="37" spans="2:6" ht="38.25">
      <c r="B37" s="66" t="s">
        <v>144</v>
      </c>
      <c r="C37" s="67" t="s">
        <v>123</v>
      </c>
      <c r="D37" s="68" t="s">
        <v>76</v>
      </c>
      <c r="E37" s="70">
        <v>820.8</v>
      </c>
      <c r="F37" s="69" t="s">
        <v>367</v>
      </c>
    </row>
    <row r="38" spans="2:6" ht="25.5">
      <c r="B38" s="66" t="s">
        <v>101</v>
      </c>
      <c r="C38" s="67" t="s">
        <v>102</v>
      </c>
      <c r="D38" s="68" t="s">
        <v>0</v>
      </c>
      <c r="E38" s="70">
        <v>6</v>
      </c>
      <c r="F38" s="69" t="s">
        <v>277</v>
      </c>
    </row>
    <row r="39" spans="2:6" ht="63.75">
      <c r="B39" s="66" t="s">
        <v>145</v>
      </c>
      <c r="C39" s="67" t="s">
        <v>125</v>
      </c>
      <c r="D39" s="68" t="s">
        <v>80</v>
      </c>
      <c r="E39" s="70">
        <v>18.84</v>
      </c>
      <c r="F39" s="69" t="s">
        <v>368</v>
      </c>
    </row>
    <row r="40" spans="2:6" ht="51">
      <c r="B40" s="66" t="s">
        <v>146</v>
      </c>
      <c r="C40" s="67" t="s">
        <v>127</v>
      </c>
      <c r="D40" s="68" t="s">
        <v>76</v>
      </c>
      <c r="E40" s="70">
        <v>54.72</v>
      </c>
      <c r="F40" s="69" t="s">
        <v>369</v>
      </c>
    </row>
    <row r="41" spans="2:6" ht="25.5">
      <c r="B41" s="66" t="s">
        <v>147</v>
      </c>
      <c r="C41" s="67" t="s">
        <v>103</v>
      </c>
      <c r="D41" s="68" t="s">
        <v>78</v>
      </c>
      <c r="E41" s="70">
        <v>4</v>
      </c>
      <c r="F41" s="69" t="s">
        <v>261</v>
      </c>
    </row>
    <row r="42" spans="2:6" ht="51">
      <c r="B42" s="66" t="s">
        <v>148</v>
      </c>
      <c r="C42" s="67" t="s">
        <v>5</v>
      </c>
      <c r="D42" s="68" t="s">
        <v>83</v>
      </c>
      <c r="E42" s="70">
        <v>60.8</v>
      </c>
      <c r="F42" s="69" t="s">
        <v>370</v>
      </c>
    </row>
    <row r="43" spans="2:6" ht="38.25">
      <c r="B43" s="66" t="s">
        <v>149</v>
      </c>
      <c r="C43" s="67" t="s">
        <v>92</v>
      </c>
      <c r="D43" s="68" t="s">
        <v>83</v>
      </c>
      <c r="E43" s="70">
        <v>820.8</v>
      </c>
      <c r="F43" s="69" t="s">
        <v>367</v>
      </c>
    </row>
    <row r="44" spans="2:6">
      <c r="B44" s="87" t="s">
        <v>150</v>
      </c>
      <c r="C44" s="88" t="s">
        <v>129</v>
      </c>
      <c r="D44" s="89"/>
      <c r="E44" s="90"/>
      <c r="F44" s="91"/>
    </row>
    <row r="45" spans="2:6" ht="38.25">
      <c r="B45" s="66" t="s">
        <v>151</v>
      </c>
      <c r="C45" s="67" t="s">
        <v>131</v>
      </c>
      <c r="D45" s="68" t="s">
        <v>113</v>
      </c>
      <c r="E45" s="70">
        <v>273.60000000000002</v>
      </c>
      <c r="F45" s="69" t="s">
        <v>371</v>
      </c>
    </row>
    <row r="46" spans="2:6" ht="25.5">
      <c r="B46" s="66" t="s">
        <v>152</v>
      </c>
      <c r="C46" s="67" t="s">
        <v>94</v>
      </c>
      <c r="D46" s="68" t="s">
        <v>95</v>
      </c>
      <c r="E46" s="70">
        <v>2</v>
      </c>
      <c r="F46" s="69" t="s">
        <v>263</v>
      </c>
    </row>
    <row r="47" spans="2:6" ht="38.25">
      <c r="B47" s="66" t="s">
        <v>153</v>
      </c>
      <c r="C47" s="67" t="s">
        <v>133</v>
      </c>
      <c r="D47" s="68" t="s">
        <v>76</v>
      </c>
      <c r="E47" s="70">
        <v>0.59</v>
      </c>
      <c r="F47" s="69" t="s">
        <v>266</v>
      </c>
    </row>
    <row r="48" spans="2:6" ht="38.25">
      <c r="B48" s="66" t="s">
        <v>154</v>
      </c>
      <c r="C48" s="67" t="s">
        <v>135</v>
      </c>
      <c r="D48" s="68" t="s">
        <v>136</v>
      </c>
      <c r="E48" s="70">
        <v>3</v>
      </c>
      <c r="F48" s="69" t="s">
        <v>267</v>
      </c>
    </row>
    <row r="49" spans="2:6">
      <c r="B49" s="83" t="s">
        <v>155</v>
      </c>
      <c r="C49" s="84" t="s">
        <v>340</v>
      </c>
      <c r="D49" s="85"/>
      <c r="E49" s="92"/>
      <c r="F49" s="86"/>
    </row>
    <row r="50" spans="2:6">
      <c r="B50" s="87" t="s">
        <v>157</v>
      </c>
      <c r="C50" s="88" t="s">
        <v>110</v>
      </c>
      <c r="D50" s="89"/>
      <c r="E50" s="90"/>
      <c r="F50" s="91"/>
    </row>
    <row r="51" spans="2:6" ht="38.25">
      <c r="B51" s="66" t="s">
        <v>158</v>
      </c>
      <c r="C51" s="67" t="s">
        <v>112</v>
      </c>
      <c r="D51" s="68" t="s">
        <v>113</v>
      </c>
      <c r="E51" s="70">
        <v>135</v>
      </c>
      <c r="F51" s="69" t="s">
        <v>372</v>
      </c>
    </row>
    <row r="52" spans="2:6" ht="38.25">
      <c r="B52" s="66" t="s">
        <v>159</v>
      </c>
      <c r="C52" s="67" t="s">
        <v>99</v>
      </c>
      <c r="D52" s="68" t="s">
        <v>100</v>
      </c>
      <c r="E52" s="70">
        <v>3.93</v>
      </c>
      <c r="F52" s="69" t="s">
        <v>373</v>
      </c>
    </row>
    <row r="53" spans="2:6">
      <c r="B53" s="87" t="s">
        <v>160</v>
      </c>
      <c r="C53" s="88" t="s">
        <v>115</v>
      </c>
      <c r="D53" s="89"/>
      <c r="E53" s="90"/>
      <c r="F53" s="91"/>
    </row>
    <row r="54" spans="2:6" ht="38.25">
      <c r="B54" s="66" t="s">
        <v>161</v>
      </c>
      <c r="C54" s="67" t="s">
        <v>117</v>
      </c>
      <c r="D54" s="68" t="s">
        <v>76</v>
      </c>
      <c r="E54" s="70">
        <v>1159.6500000000001</v>
      </c>
      <c r="F54" s="69" t="s">
        <v>374</v>
      </c>
    </row>
    <row r="55" spans="2:6">
      <c r="B55" s="87" t="s">
        <v>162</v>
      </c>
      <c r="C55" s="88" t="s">
        <v>119</v>
      </c>
      <c r="D55" s="89"/>
      <c r="E55" s="90"/>
      <c r="F55" s="91"/>
    </row>
    <row r="56" spans="2:6" ht="38.25">
      <c r="B56" s="66" t="s">
        <v>163</v>
      </c>
      <c r="C56" s="67" t="s">
        <v>121</v>
      </c>
      <c r="D56" s="68" t="s">
        <v>113</v>
      </c>
      <c r="E56" s="70">
        <v>259</v>
      </c>
      <c r="F56" s="69" t="s">
        <v>375</v>
      </c>
    </row>
    <row r="57" spans="2:6" ht="38.25">
      <c r="B57" s="66" t="s">
        <v>164</v>
      </c>
      <c r="C57" s="67" t="s">
        <v>123</v>
      </c>
      <c r="D57" s="68" t="s">
        <v>76</v>
      </c>
      <c r="E57" s="70">
        <v>810</v>
      </c>
      <c r="F57" s="69" t="s">
        <v>376</v>
      </c>
    </row>
    <row r="58" spans="2:6" ht="38.25">
      <c r="B58" s="66" t="s">
        <v>165</v>
      </c>
      <c r="C58" s="67" t="s">
        <v>102</v>
      </c>
      <c r="D58" s="68" t="s">
        <v>0</v>
      </c>
      <c r="E58" s="70">
        <v>11</v>
      </c>
      <c r="F58" s="69" t="s">
        <v>377</v>
      </c>
    </row>
    <row r="59" spans="2:6" ht="76.5">
      <c r="B59" s="66" t="s">
        <v>166</v>
      </c>
      <c r="C59" s="67" t="s">
        <v>125</v>
      </c>
      <c r="D59" s="68" t="s">
        <v>80</v>
      </c>
      <c r="E59" s="70">
        <v>16.68</v>
      </c>
      <c r="F59" s="69" t="s">
        <v>378</v>
      </c>
    </row>
    <row r="60" spans="2:6" ht="51">
      <c r="B60" s="66" t="s">
        <v>167</v>
      </c>
      <c r="C60" s="67" t="s">
        <v>127</v>
      </c>
      <c r="D60" s="68" t="s">
        <v>76</v>
      </c>
      <c r="E60" s="70">
        <v>51.8</v>
      </c>
      <c r="F60" s="69" t="s">
        <v>379</v>
      </c>
    </row>
    <row r="61" spans="2:6" ht="25.5">
      <c r="B61" s="66" t="s">
        <v>168</v>
      </c>
      <c r="C61" s="67" t="s">
        <v>103</v>
      </c>
      <c r="D61" s="68" t="s">
        <v>78</v>
      </c>
      <c r="E61" s="70">
        <v>6</v>
      </c>
      <c r="F61" s="69" t="s">
        <v>380</v>
      </c>
    </row>
    <row r="62" spans="2:6" ht="63.75">
      <c r="B62" s="66" t="s">
        <v>169</v>
      </c>
      <c r="C62" s="67" t="s">
        <v>5</v>
      </c>
      <c r="D62" s="68" t="s">
        <v>83</v>
      </c>
      <c r="E62" s="70">
        <v>53.35</v>
      </c>
      <c r="F62" s="69" t="s">
        <v>381</v>
      </c>
    </row>
    <row r="63" spans="2:6" ht="38.25">
      <c r="B63" s="66" t="s">
        <v>170</v>
      </c>
      <c r="C63" s="67" t="s">
        <v>92</v>
      </c>
      <c r="D63" s="68" t="s">
        <v>83</v>
      </c>
      <c r="E63" s="70">
        <v>810</v>
      </c>
      <c r="F63" s="69" t="s">
        <v>376</v>
      </c>
    </row>
    <row r="64" spans="2:6">
      <c r="B64" s="87" t="s">
        <v>171</v>
      </c>
      <c r="C64" s="88" t="s">
        <v>129</v>
      </c>
      <c r="D64" s="89"/>
      <c r="E64" s="90"/>
      <c r="F64" s="91"/>
    </row>
    <row r="65" spans="2:6" ht="38.25">
      <c r="B65" s="66" t="s">
        <v>172</v>
      </c>
      <c r="C65" s="67" t="s">
        <v>131</v>
      </c>
      <c r="D65" s="68" t="s">
        <v>113</v>
      </c>
      <c r="E65" s="70">
        <v>259</v>
      </c>
      <c r="F65" s="69" t="s">
        <v>382</v>
      </c>
    </row>
    <row r="66" spans="2:6" ht="25.5">
      <c r="B66" s="66" t="s">
        <v>173</v>
      </c>
      <c r="C66" s="67" t="s">
        <v>94</v>
      </c>
      <c r="D66" s="68" t="s">
        <v>95</v>
      </c>
      <c r="E66" s="70">
        <v>1</v>
      </c>
      <c r="F66" s="69" t="s">
        <v>383</v>
      </c>
    </row>
    <row r="67" spans="2:6" ht="38.25">
      <c r="B67" s="66" t="s">
        <v>174</v>
      </c>
      <c r="C67" s="67" t="s">
        <v>133</v>
      </c>
      <c r="D67" s="68" t="s">
        <v>76</v>
      </c>
      <c r="E67" s="70">
        <v>0.59</v>
      </c>
      <c r="F67" s="69" t="s">
        <v>266</v>
      </c>
    </row>
    <row r="68" spans="2:6" ht="38.25">
      <c r="B68" s="66" t="s">
        <v>175</v>
      </c>
      <c r="C68" s="67" t="s">
        <v>135</v>
      </c>
      <c r="D68" s="68" t="s">
        <v>136</v>
      </c>
      <c r="E68" s="70">
        <v>2</v>
      </c>
      <c r="F68" s="69" t="s">
        <v>384</v>
      </c>
    </row>
    <row r="69" spans="2:6">
      <c r="B69" s="83" t="s">
        <v>176</v>
      </c>
      <c r="C69" s="84" t="s">
        <v>156</v>
      </c>
      <c r="D69" s="85"/>
      <c r="E69" s="92"/>
      <c r="F69" s="86"/>
    </row>
    <row r="70" spans="2:6">
      <c r="B70" s="87" t="s">
        <v>178</v>
      </c>
      <c r="C70" s="88" t="s">
        <v>110</v>
      </c>
      <c r="D70" s="89"/>
      <c r="E70" s="90"/>
      <c r="F70" s="91"/>
    </row>
    <row r="71" spans="2:6" ht="38.25">
      <c r="B71" s="66" t="s">
        <v>179</v>
      </c>
      <c r="C71" s="67" t="s">
        <v>112</v>
      </c>
      <c r="D71" s="68" t="s">
        <v>113</v>
      </c>
      <c r="E71" s="70">
        <v>169.8</v>
      </c>
      <c r="F71" s="69" t="s">
        <v>268</v>
      </c>
    </row>
    <row r="72" spans="2:6" ht="38.25">
      <c r="B72" s="66" t="s">
        <v>341</v>
      </c>
      <c r="C72" s="67" t="s">
        <v>99</v>
      </c>
      <c r="D72" s="68" t="s">
        <v>100</v>
      </c>
      <c r="E72" s="70">
        <v>2.2000000000000002</v>
      </c>
      <c r="F72" s="69" t="s">
        <v>269</v>
      </c>
    </row>
    <row r="73" spans="2:6">
      <c r="B73" s="87" t="s">
        <v>180</v>
      </c>
      <c r="C73" s="88" t="s">
        <v>115</v>
      </c>
      <c r="D73" s="89"/>
      <c r="E73" s="90"/>
      <c r="F73" s="91"/>
    </row>
    <row r="74" spans="2:6" ht="51">
      <c r="B74" s="66" t="s">
        <v>181</v>
      </c>
      <c r="C74" s="67" t="s">
        <v>117</v>
      </c>
      <c r="D74" s="68" t="s">
        <v>76</v>
      </c>
      <c r="E74" s="70">
        <v>1537.67</v>
      </c>
      <c r="F74" s="69" t="s">
        <v>309</v>
      </c>
    </row>
    <row r="75" spans="2:6">
      <c r="B75" s="87" t="s">
        <v>182</v>
      </c>
      <c r="C75" s="88" t="s">
        <v>119</v>
      </c>
      <c r="D75" s="89"/>
      <c r="E75" s="90"/>
      <c r="F75" s="91"/>
    </row>
    <row r="76" spans="2:6" ht="38.25">
      <c r="B76" s="66" t="s">
        <v>183</v>
      </c>
      <c r="C76" s="67" t="s">
        <v>121</v>
      </c>
      <c r="D76" s="68" t="s">
        <v>113</v>
      </c>
      <c r="E76" s="70">
        <v>348.6</v>
      </c>
      <c r="F76" s="69" t="s">
        <v>310</v>
      </c>
    </row>
    <row r="77" spans="2:6" ht="38.25">
      <c r="B77" s="66" t="s">
        <v>184</v>
      </c>
      <c r="C77" s="67" t="s">
        <v>123</v>
      </c>
      <c r="D77" s="68" t="s">
        <v>76</v>
      </c>
      <c r="E77" s="70">
        <v>1078.8</v>
      </c>
      <c r="F77" s="69" t="s">
        <v>311</v>
      </c>
    </row>
    <row r="78" spans="2:6" ht="38.25">
      <c r="B78" s="66" t="s">
        <v>185</v>
      </c>
      <c r="C78" s="67" t="s">
        <v>102</v>
      </c>
      <c r="D78" s="68" t="s">
        <v>0</v>
      </c>
      <c r="E78" s="70">
        <v>23.6</v>
      </c>
      <c r="F78" s="69" t="s">
        <v>270</v>
      </c>
    </row>
    <row r="79" spans="2:6" ht="76.5">
      <c r="B79" s="66" t="s">
        <v>186</v>
      </c>
      <c r="C79" s="67" t="s">
        <v>125</v>
      </c>
      <c r="D79" s="68" t="s">
        <v>80</v>
      </c>
      <c r="E79" s="70">
        <v>21.44</v>
      </c>
      <c r="F79" s="69" t="s">
        <v>312</v>
      </c>
    </row>
    <row r="80" spans="2:6" ht="51">
      <c r="B80" s="66" t="s">
        <v>187</v>
      </c>
      <c r="C80" s="67" t="s">
        <v>127</v>
      </c>
      <c r="D80" s="68" t="s">
        <v>76</v>
      </c>
      <c r="E80" s="70">
        <v>69.72</v>
      </c>
      <c r="F80" s="69" t="s">
        <v>313</v>
      </c>
    </row>
    <row r="81" spans="2:6" ht="25.5">
      <c r="B81" s="66" t="s">
        <v>188</v>
      </c>
      <c r="C81" s="67" t="s">
        <v>103</v>
      </c>
      <c r="D81" s="68" t="s">
        <v>78</v>
      </c>
      <c r="E81" s="70">
        <v>10</v>
      </c>
      <c r="F81" s="69" t="s">
        <v>314</v>
      </c>
    </row>
    <row r="82" spans="2:6" ht="76.5">
      <c r="B82" s="66" t="s">
        <v>189</v>
      </c>
      <c r="C82" s="67" t="s">
        <v>5</v>
      </c>
      <c r="D82" s="68" t="s">
        <v>83</v>
      </c>
      <c r="E82" s="70">
        <v>68.150000000000006</v>
      </c>
      <c r="F82" s="69" t="s">
        <v>315</v>
      </c>
    </row>
    <row r="83" spans="2:6" ht="38.25">
      <c r="B83" s="66" t="s">
        <v>190</v>
      </c>
      <c r="C83" s="67" t="s">
        <v>92</v>
      </c>
      <c r="D83" s="68" t="s">
        <v>83</v>
      </c>
      <c r="E83" s="70">
        <v>1078.8</v>
      </c>
      <c r="F83" s="69" t="s">
        <v>311</v>
      </c>
    </row>
    <row r="84" spans="2:6">
      <c r="B84" s="87" t="s">
        <v>191</v>
      </c>
      <c r="C84" s="88" t="s">
        <v>129</v>
      </c>
      <c r="D84" s="89"/>
      <c r="E84" s="90"/>
      <c r="F84" s="91"/>
    </row>
    <row r="85" spans="2:6" ht="38.25">
      <c r="B85" s="66" t="s">
        <v>192</v>
      </c>
      <c r="C85" s="67" t="s">
        <v>131</v>
      </c>
      <c r="D85" s="68" t="s">
        <v>113</v>
      </c>
      <c r="E85" s="70">
        <v>348.6</v>
      </c>
      <c r="F85" s="69" t="s">
        <v>316</v>
      </c>
    </row>
    <row r="86" spans="2:6" ht="25.5">
      <c r="B86" s="66" t="s">
        <v>193</v>
      </c>
      <c r="C86" s="67" t="s">
        <v>94</v>
      </c>
      <c r="D86" s="68" t="s">
        <v>95</v>
      </c>
      <c r="E86" s="70">
        <v>2</v>
      </c>
      <c r="F86" s="69" t="s">
        <v>263</v>
      </c>
    </row>
    <row r="87" spans="2:6" ht="38.25">
      <c r="B87" s="66" t="s">
        <v>194</v>
      </c>
      <c r="C87" s="67" t="s">
        <v>133</v>
      </c>
      <c r="D87" s="68" t="s">
        <v>76</v>
      </c>
      <c r="E87" s="70">
        <v>1.18</v>
      </c>
      <c r="F87" s="69" t="s">
        <v>271</v>
      </c>
    </row>
    <row r="88" spans="2:6" ht="38.25">
      <c r="B88" s="66" t="s">
        <v>195</v>
      </c>
      <c r="C88" s="67" t="s">
        <v>135</v>
      </c>
      <c r="D88" s="68" t="s">
        <v>136</v>
      </c>
      <c r="E88" s="70">
        <v>4</v>
      </c>
      <c r="F88" s="69" t="s">
        <v>272</v>
      </c>
    </row>
    <row r="89" spans="2:6">
      <c r="B89" s="83" t="s">
        <v>196</v>
      </c>
      <c r="C89" s="84" t="s">
        <v>177</v>
      </c>
      <c r="D89" s="85"/>
      <c r="E89" s="92"/>
      <c r="F89" s="86"/>
    </row>
    <row r="90" spans="2:6">
      <c r="B90" s="87" t="s">
        <v>198</v>
      </c>
      <c r="C90" s="88" t="s">
        <v>110</v>
      </c>
      <c r="D90" s="89"/>
      <c r="E90" s="90"/>
      <c r="F90" s="91"/>
    </row>
    <row r="91" spans="2:6" ht="38.25">
      <c r="B91" s="66" t="s">
        <v>199</v>
      </c>
      <c r="C91" s="67" t="s">
        <v>112</v>
      </c>
      <c r="D91" s="68" t="s">
        <v>113</v>
      </c>
      <c r="E91" s="70">
        <v>52.2</v>
      </c>
      <c r="F91" s="69" t="s">
        <v>273</v>
      </c>
    </row>
    <row r="92" spans="2:6">
      <c r="B92" s="87" t="s">
        <v>200</v>
      </c>
      <c r="C92" s="88" t="s">
        <v>115</v>
      </c>
      <c r="D92" s="89"/>
      <c r="E92" s="90"/>
      <c r="F92" s="91"/>
    </row>
    <row r="93" spans="2:6" ht="38.25">
      <c r="B93" s="66" t="s">
        <v>201</v>
      </c>
      <c r="C93" s="67" t="s">
        <v>117</v>
      </c>
      <c r="D93" s="68" t="s">
        <v>76</v>
      </c>
      <c r="E93" s="70">
        <v>454.14</v>
      </c>
      <c r="F93" s="69" t="s">
        <v>274</v>
      </c>
    </row>
    <row r="94" spans="2:6">
      <c r="B94" s="87" t="s">
        <v>202</v>
      </c>
      <c r="C94" s="88" t="s">
        <v>119</v>
      </c>
      <c r="D94" s="89"/>
      <c r="E94" s="90"/>
      <c r="F94" s="91"/>
    </row>
    <row r="95" spans="2:6" ht="38.25">
      <c r="B95" s="66" t="s">
        <v>203</v>
      </c>
      <c r="C95" s="67" t="s">
        <v>121</v>
      </c>
      <c r="D95" s="68" t="s">
        <v>113</v>
      </c>
      <c r="E95" s="70">
        <v>104.4</v>
      </c>
      <c r="F95" s="69" t="s">
        <v>275</v>
      </c>
    </row>
    <row r="96" spans="2:6" ht="38.25">
      <c r="B96" s="66" t="s">
        <v>204</v>
      </c>
      <c r="C96" s="67" t="s">
        <v>123</v>
      </c>
      <c r="D96" s="68" t="s">
        <v>76</v>
      </c>
      <c r="E96" s="70">
        <v>313.2</v>
      </c>
      <c r="F96" s="69" t="s">
        <v>276</v>
      </c>
    </row>
    <row r="97" spans="2:6" ht="25.5">
      <c r="B97" s="66" t="s">
        <v>205</v>
      </c>
      <c r="C97" s="67" t="s">
        <v>102</v>
      </c>
      <c r="D97" s="68" t="s">
        <v>0</v>
      </c>
      <c r="E97" s="70">
        <v>6</v>
      </c>
      <c r="F97" s="69" t="s">
        <v>277</v>
      </c>
    </row>
    <row r="98" spans="2:6" ht="63.75">
      <c r="B98" s="66" t="s">
        <v>206</v>
      </c>
      <c r="C98" s="67" t="s">
        <v>125</v>
      </c>
      <c r="D98" s="68" t="s">
        <v>80</v>
      </c>
      <c r="E98" s="70">
        <v>6.94</v>
      </c>
      <c r="F98" s="69" t="s">
        <v>317</v>
      </c>
    </row>
    <row r="99" spans="2:6" ht="51">
      <c r="B99" s="66" t="s">
        <v>207</v>
      </c>
      <c r="C99" s="67" t="s">
        <v>127</v>
      </c>
      <c r="D99" s="68" t="s">
        <v>76</v>
      </c>
      <c r="E99" s="70">
        <v>20.88</v>
      </c>
      <c r="F99" s="69" t="s">
        <v>278</v>
      </c>
    </row>
    <row r="100" spans="2:6" ht="25.5">
      <c r="B100" s="66" t="s">
        <v>208</v>
      </c>
      <c r="C100" s="67" t="s">
        <v>103</v>
      </c>
      <c r="D100" s="68" t="s">
        <v>78</v>
      </c>
      <c r="E100" s="70">
        <v>2</v>
      </c>
      <c r="F100" s="69" t="s">
        <v>307</v>
      </c>
    </row>
    <row r="101" spans="2:6" ht="51">
      <c r="B101" s="66" t="s">
        <v>209</v>
      </c>
      <c r="C101" s="67" t="s">
        <v>5</v>
      </c>
      <c r="D101" s="68" t="s">
        <v>83</v>
      </c>
      <c r="E101" s="70">
        <v>22.3</v>
      </c>
      <c r="F101" s="69" t="s">
        <v>318</v>
      </c>
    </row>
    <row r="102" spans="2:6" ht="38.25">
      <c r="B102" s="66" t="s">
        <v>210</v>
      </c>
      <c r="C102" s="67" t="s">
        <v>92</v>
      </c>
      <c r="D102" s="68" t="s">
        <v>83</v>
      </c>
      <c r="E102" s="70">
        <v>313.2</v>
      </c>
      <c r="F102" s="69" t="s">
        <v>276</v>
      </c>
    </row>
    <row r="103" spans="2:6">
      <c r="B103" s="87" t="s">
        <v>211</v>
      </c>
      <c r="C103" s="88" t="s">
        <v>129</v>
      </c>
      <c r="D103" s="89"/>
      <c r="E103" s="90"/>
      <c r="F103" s="91"/>
    </row>
    <row r="104" spans="2:6" ht="38.25">
      <c r="B104" s="66" t="s">
        <v>212</v>
      </c>
      <c r="C104" s="67" t="s">
        <v>131</v>
      </c>
      <c r="D104" s="68" t="s">
        <v>113</v>
      </c>
      <c r="E104" s="70">
        <v>104.4</v>
      </c>
      <c r="F104" s="69" t="s">
        <v>279</v>
      </c>
    </row>
    <row r="105" spans="2:6" ht="25.5">
      <c r="B105" s="66" t="s">
        <v>213</v>
      </c>
      <c r="C105" s="67" t="s">
        <v>94</v>
      </c>
      <c r="D105" s="68" t="s">
        <v>95</v>
      </c>
      <c r="E105" s="70">
        <v>2</v>
      </c>
      <c r="F105" s="69" t="s">
        <v>263</v>
      </c>
    </row>
    <row r="106" spans="2:6" ht="38.25">
      <c r="B106" s="66" t="s">
        <v>214</v>
      </c>
      <c r="C106" s="67" t="s">
        <v>133</v>
      </c>
      <c r="D106" s="68" t="s">
        <v>76</v>
      </c>
      <c r="E106" s="70">
        <v>0.59</v>
      </c>
      <c r="F106" s="69" t="s">
        <v>266</v>
      </c>
    </row>
    <row r="107" spans="2:6" ht="38.25">
      <c r="B107" s="66" t="s">
        <v>215</v>
      </c>
      <c r="C107" s="67" t="s">
        <v>135</v>
      </c>
      <c r="D107" s="68" t="s">
        <v>136</v>
      </c>
      <c r="E107" s="70">
        <v>3</v>
      </c>
      <c r="F107" s="69" t="s">
        <v>267</v>
      </c>
    </row>
    <row r="108" spans="2:6">
      <c r="B108" s="83" t="s">
        <v>216</v>
      </c>
      <c r="C108" s="84" t="s">
        <v>197</v>
      </c>
      <c r="D108" s="85"/>
      <c r="E108" s="92"/>
      <c r="F108" s="86"/>
    </row>
    <row r="109" spans="2:6">
      <c r="B109" s="87" t="s">
        <v>218</v>
      </c>
      <c r="C109" s="88" t="s">
        <v>110</v>
      </c>
      <c r="D109" s="89"/>
      <c r="E109" s="90"/>
      <c r="F109" s="91"/>
    </row>
    <row r="110" spans="2:6" ht="38.25">
      <c r="B110" s="66" t="s">
        <v>219</v>
      </c>
      <c r="C110" s="67" t="s">
        <v>112</v>
      </c>
      <c r="D110" s="68" t="s">
        <v>113</v>
      </c>
      <c r="E110" s="70">
        <v>122.8</v>
      </c>
      <c r="F110" s="69" t="s">
        <v>319</v>
      </c>
    </row>
    <row r="111" spans="2:6">
      <c r="B111" s="87" t="s">
        <v>220</v>
      </c>
      <c r="C111" s="88" t="s">
        <v>115</v>
      </c>
      <c r="D111" s="89"/>
      <c r="E111" s="90"/>
      <c r="F111" s="91"/>
    </row>
    <row r="112" spans="2:6" ht="38.25">
      <c r="B112" s="66" t="s">
        <v>221</v>
      </c>
      <c r="C112" s="67" t="s">
        <v>117</v>
      </c>
      <c r="D112" s="68" t="s">
        <v>76</v>
      </c>
      <c r="E112" s="70">
        <v>1068.3599999999999</v>
      </c>
      <c r="F112" s="69" t="s">
        <v>320</v>
      </c>
    </row>
    <row r="113" spans="2:6">
      <c r="B113" s="87" t="s">
        <v>222</v>
      </c>
      <c r="C113" s="88" t="s">
        <v>119</v>
      </c>
      <c r="D113" s="89"/>
      <c r="E113" s="90"/>
      <c r="F113" s="91"/>
    </row>
    <row r="114" spans="2:6" ht="38.25">
      <c r="B114" s="66" t="s">
        <v>223</v>
      </c>
      <c r="C114" s="67" t="s">
        <v>121</v>
      </c>
      <c r="D114" s="68" t="s">
        <v>113</v>
      </c>
      <c r="E114" s="70">
        <v>245.6</v>
      </c>
      <c r="F114" s="69" t="s">
        <v>321</v>
      </c>
    </row>
    <row r="115" spans="2:6" ht="38.25">
      <c r="B115" s="66" t="s">
        <v>224</v>
      </c>
      <c r="C115" s="67" t="s">
        <v>123</v>
      </c>
      <c r="D115" s="68" t="s">
        <v>76</v>
      </c>
      <c r="E115" s="70">
        <v>736.8</v>
      </c>
      <c r="F115" s="69" t="s">
        <v>322</v>
      </c>
    </row>
    <row r="116" spans="2:6" ht="38.25">
      <c r="B116" s="66" t="s">
        <v>225</v>
      </c>
      <c r="C116" s="67" t="s">
        <v>102</v>
      </c>
      <c r="D116" s="68" t="s">
        <v>0</v>
      </c>
      <c r="E116" s="70">
        <v>12</v>
      </c>
      <c r="F116" s="69" t="s">
        <v>323</v>
      </c>
    </row>
    <row r="117" spans="2:6" ht="63.75">
      <c r="B117" s="66" t="s">
        <v>226</v>
      </c>
      <c r="C117" s="67" t="s">
        <v>125</v>
      </c>
      <c r="D117" s="68" t="s">
        <v>80</v>
      </c>
      <c r="E117" s="70">
        <v>16.7</v>
      </c>
      <c r="F117" s="69" t="s">
        <v>324</v>
      </c>
    </row>
    <row r="118" spans="2:6" ht="51">
      <c r="B118" s="66" t="s">
        <v>227</v>
      </c>
      <c r="C118" s="67" t="s">
        <v>127</v>
      </c>
      <c r="D118" s="68" t="s">
        <v>76</v>
      </c>
      <c r="E118" s="70">
        <v>49.12</v>
      </c>
      <c r="F118" s="69" t="s">
        <v>325</v>
      </c>
    </row>
    <row r="119" spans="2:6" ht="25.5">
      <c r="B119" s="66" t="s">
        <v>228</v>
      </c>
      <c r="C119" s="67" t="s">
        <v>103</v>
      </c>
      <c r="D119" s="68" t="s">
        <v>78</v>
      </c>
      <c r="E119" s="70">
        <v>4</v>
      </c>
      <c r="F119" s="69" t="s">
        <v>261</v>
      </c>
    </row>
    <row r="120" spans="2:6" ht="51">
      <c r="B120" s="66" t="s">
        <v>229</v>
      </c>
      <c r="C120" s="67" t="s">
        <v>5</v>
      </c>
      <c r="D120" s="68" t="s">
        <v>83</v>
      </c>
      <c r="E120" s="70">
        <v>53.8</v>
      </c>
      <c r="F120" s="69" t="s">
        <v>326</v>
      </c>
    </row>
    <row r="121" spans="2:6" ht="38.25">
      <c r="B121" s="66" t="s">
        <v>230</v>
      </c>
      <c r="C121" s="67" t="s">
        <v>92</v>
      </c>
      <c r="D121" s="68" t="s">
        <v>83</v>
      </c>
      <c r="E121" s="70">
        <v>736.8</v>
      </c>
      <c r="F121" s="69" t="s">
        <v>322</v>
      </c>
    </row>
    <row r="122" spans="2:6">
      <c r="B122" s="87" t="s">
        <v>231</v>
      </c>
      <c r="C122" s="88" t="s">
        <v>129</v>
      </c>
      <c r="D122" s="89"/>
      <c r="E122" s="90"/>
      <c r="F122" s="91"/>
    </row>
    <row r="123" spans="2:6" ht="38.25">
      <c r="B123" s="66" t="s">
        <v>232</v>
      </c>
      <c r="C123" s="67" t="s">
        <v>131</v>
      </c>
      <c r="D123" s="68" t="s">
        <v>113</v>
      </c>
      <c r="E123" s="70">
        <v>245.6</v>
      </c>
      <c r="F123" s="69" t="s">
        <v>327</v>
      </c>
    </row>
    <row r="124" spans="2:6" ht="25.5">
      <c r="B124" s="66" t="s">
        <v>233</v>
      </c>
      <c r="C124" s="67" t="s">
        <v>94</v>
      </c>
      <c r="D124" s="68" t="s">
        <v>95</v>
      </c>
      <c r="E124" s="70">
        <v>2</v>
      </c>
      <c r="F124" s="69" t="s">
        <v>263</v>
      </c>
    </row>
    <row r="125" spans="2:6" ht="38.25">
      <c r="B125" s="66" t="s">
        <v>234</v>
      </c>
      <c r="C125" s="67" t="s">
        <v>133</v>
      </c>
      <c r="D125" s="68" t="s">
        <v>76</v>
      </c>
      <c r="E125" s="70">
        <v>0.59</v>
      </c>
      <c r="F125" s="69" t="s">
        <v>266</v>
      </c>
    </row>
    <row r="126" spans="2:6" ht="38.25">
      <c r="B126" s="66" t="s">
        <v>235</v>
      </c>
      <c r="C126" s="67" t="s">
        <v>135</v>
      </c>
      <c r="D126" s="68" t="s">
        <v>136</v>
      </c>
      <c r="E126" s="70">
        <v>3</v>
      </c>
      <c r="F126" s="69" t="s">
        <v>267</v>
      </c>
    </row>
    <row r="127" spans="2:6">
      <c r="B127" s="83" t="s">
        <v>236</v>
      </c>
      <c r="C127" s="84" t="s">
        <v>217</v>
      </c>
      <c r="D127" s="85"/>
      <c r="E127" s="92"/>
      <c r="F127" s="86"/>
    </row>
    <row r="128" spans="2:6">
      <c r="B128" s="87" t="s">
        <v>238</v>
      </c>
      <c r="C128" s="88" t="s">
        <v>110</v>
      </c>
      <c r="D128" s="89"/>
      <c r="E128" s="90"/>
      <c r="F128" s="91"/>
    </row>
    <row r="129" spans="2:6" ht="38.25">
      <c r="B129" s="66" t="s">
        <v>239</v>
      </c>
      <c r="C129" s="67" t="s">
        <v>112</v>
      </c>
      <c r="D129" s="68" t="s">
        <v>113</v>
      </c>
      <c r="E129" s="70">
        <v>184</v>
      </c>
      <c r="F129" s="69" t="s">
        <v>280</v>
      </c>
    </row>
    <row r="130" spans="2:6" ht="38.25">
      <c r="B130" s="66" t="s">
        <v>342</v>
      </c>
      <c r="C130" s="67" t="s">
        <v>99</v>
      </c>
      <c r="D130" s="68" t="s">
        <v>100</v>
      </c>
      <c r="E130" s="70">
        <v>0.5</v>
      </c>
      <c r="F130" s="69" t="s">
        <v>281</v>
      </c>
    </row>
    <row r="131" spans="2:6">
      <c r="B131" s="87" t="s">
        <v>240</v>
      </c>
      <c r="C131" s="88" t="s">
        <v>115</v>
      </c>
      <c r="D131" s="89"/>
      <c r="E131" s="90"/>
      <c r="F131" s="91"/>
    </row>
    <row r="132" spans="2:6" ht="51">
      <c r="B132" s="66" t="s">
        <v>241</v>
      </c>
      <c r="C132" s="67" t="s">
        <v>117</v>
      </c>
      <c r="D132" s="68" t="s">
        <v>76</v>
      </c>
      <c r="E132" s="70">
        <v>1663.53</v>
      </c>
      <c r="F132" s="69" t="s">
        <v>328</v>
      </c>
    </row>
    <row r="133" spans="2:6">
      <c r="B133" s="87" t="s">
        <v>242</v>
      </c>
      <c r="C133" s="88" t="s">
        <v>119</v>
      </c>
      <c r="D133" s="89"/>
      <c r="E133" s="90"/>
      <c r="F133" s="91"/>
    </row>
    <row r="134" spans="2:6" ht="38.25">
      <c r="B134" s="66" t="s">
        <v>243</v>
      </c>
      <c r="C134" s="67" t="s">
        <v>121</v>
      </c>
      <c r="D134" s="68" t="s">
        <v>113</v>
      </c>
      <c r="E134" s="70">
        <v>380.5</v>
      </c>
      <c r="F134" s="69" t="s">
        <v>329</v>
      </c>
    </row>
    <row r="135" spans="2:6" ht="38.25">
      <c r="B135" s="66" t="s">
        <v>244</v>
      </c>
      <c r="C135" s="67" t="s">
        <v>123</v>
      </c>
      <c r="D135" s="68" t="s">
        <v>76</v>
      </c>
      <c r="E135" s="70">
        <v>1153.5</v>
      </c>
      <c r="F135" s="69" t="s">
        <v>330</v>
      </c>
    </row>
    <row r="136" spans="2:6" ht="38.25">
      <c r="B136" s="66" t="s">
        <v>245</v>
      </c>
      <c r="C136" s="67" t="s">
        <v>102</v>
      </c>
      <c r="D136" s="68" t="s">
        <v>0</v>
      </c>
      <c r="E136" s="70">
        <v>22.1</v>
      </c>
      <c r="F136" s="69" t="s">
        <v>331</v>
      </c>
    </row>
    <row r="137" spans="2:6" ht="76.5">
      <c r="B137" s="66" t="s">
        <v>246</v>
      </c>
      <c r="C137" s="67" t="s">
        <v>125</v>
      </c>
      <c r="D137" s="68" t="s">
        <v>80</v>
      </c>
      <c r="E137" s="70">
        <v>23.88</v>
      </c>
      <c r="F137" s="69" t="s">
        <v>332</v>
      </c>
    </row>
    <row r="138" spans="2:6" ht="51">
      <c r="B138" s="66" t="s">
        <v>247</v>
      </c>
      <c r="C138" s="67" t="s">
        <v>127</v>
      </c>
      <c r="D138" s="68" t="s">
        <v>76</v>
      </c>
      <c r="E138" s="70">
        <v>76.099999999999994</v>
      </c>
      <c r="F138" s="69" t="s">
        <v>333</v>
      </c>
    </row>
    <row r="139" spans="2:6" ht="25.5">
      <c r="B139" s="66" t="s">
        <v>248</v>
      </c>
      <c r="C139" s="67" t="s">
        <v>103</v>
      </c>
      <c r="D139" s="68" t="s">
        <v>78</v>
      </c>
      <c r="E139" s="70">
        <v>10</v>
      </c>
      <c r="F139" s="69" t="s">
        <v>314</v>
      </c>
    </row>
    <row r="140" spans="2:6" ht="76.5">
      <c r="B140" s="66" t="s">
        <v>249</v>
      </c>
      <c r="C140" s="67" t="s">
        <v>5</v>
      </c>
      <c r="D140" s="68" t="s">
        <v>83</v>
      </c>
      <c r="E140" s="70">
        <v>76.13</v>
      </c>
      <c r="F140" s="69" t="s">
        <v>334</v>
      </c>
    </row>
    <row r="141" spans="2:6" ht="38.25">
      <c r="B141" s="66" t="s">
        <v>250</v>
      </c>
      <c r="C141" s="67" t="s">
        <v>92</v>
      </c>
      <c r="D141" s="68" t="s">
        <v>83</v>
      </c>
      <c r="E141" s="70">
        <v>1153.5</v>
      </c>
      <c r="F141" s="69" t="s">
        <v>330</v>
      </c>
    </row>
    <row r="142" spans="2:6">
      <c r="B142" s="87" t="s">
        <v>251</v>
      </c>
      <c r="C142" s="88" t="s">
        <v>129</v>
      </c>
      <c r="D142" s="89"/>
      <c r="E142" s="90"/>
      <c r="F142" s="91"/>
    </row>
    <row r="143" spans="2:6" ht="38.25">
      <c r="B143" s="66" t="s">
        <v>252</v>
      </c>
      <c r="C143" s="67" t="s">
        <v>131</v>
      </c>
      <c r="D143" s="68" t="s">
        <v>113</v>
      </c>
      <c r="E143" s="70">
        <v>380.5</v>
      </c>
      <c r="F143" s="69" t="s">
        <v>335</v>
      </c>
    </row>
    <row r="144" spans="2:6" ht="25.5">
      <c r="B144" s="66" t="s">
        <v>253</v>
      </c>
      <c r="C144" s="67" t="s">
        <v>94</v>
      </c>
      <c r="D144" s="68" t="s">
        <v>95</v>
      </c>
      <c r="E144" s="70">
        <v>2</v>
      </c>
      <c r="F144" s="69" t="s">
        <v>263</v>
      </c>
    </row>
    <row r="145" spans="2:6" ht="38.25">
      <c r="B145" s="66" t="s">
        <v>254</v>
      </c>
      <c r="C145" s="67" t="s">
        <v>133</v>
      </c>
      <c r="D145" s="68" t="s">
        <v>76</v>
      </c>
      <c r="E145" s="70">
        <v>1.18</v>
      </c>
      <c r="F145" s="69" t="s">
        <v>271</v>
      </c>
    </row>
    <row r="146" spans="2:6" ht="38.25">
      <c r="B146" s="66" t="s">
        <v>343</v>
      </c>
      <c r="C146" s="67" t="s">
        <v>135</v>
      </c>
      <c r="D146" s="68" t="s">
        <v>136</v>
      </c>
      <c r="E146" s="70">
        <v>4</v>
      </c>
      <c r="F146" s="69" t="s">
        <v>272</v>
      </c>
    </row>
    <row r="147" spans="2:6">
      <c r="B147" s="83" t="s">
        <v>344</v>
      </c>
      <c r="C147" s="84" t="s">
        <v>237</v>
      </c>
      <c r="D147" s="85"/>
      <c r="E147" s="92"/>
      <c r="F147" s="86"/>
    </row>
    <row r="148" spans="2:6">
      <c r="B148" s="87" t="s">
        <v>345</v>
      </c>
      <c r="C148" s="88" t="s">
        <v>110</v>
      </c>
      <c r="D148" s="89"/>
      <c r="E148" s="90"/>
      <c r="F148" s="91"/>
    </row>
    <row r="149" spans="2:6" ht="38.25">
      <c r="B149" s="66" t="s">
        <v>346</v>
      </c>
      <c r="C149" s="67" t="s">
        <v>112</v>
      </c>
      <c r="D149" s="68" t="s">
        <v>113</v>
      </c>
      <c r="E149" s="70">
        <v>143.69999999999999</v>
      </c>
      <c r="F149" s="69" t="s">
        <v>282</v>
      </c>
    </row>
    <row r="150" spans="2:6">
      <c r="B150" s="87" t="s">
        <v>347</v>
      </c>
      <c r="C150" s="88" t="s">
        <v>115</v>
      </c>
      <c r="D150" s="89"/>
      <c r="E150" s="90"/>
      <c r="F150" s="91"/>
    </row>
    <row r="151" spans="2:6" ht="38.25">
      <c r="B151" s="66" t="s">
        <v>348</v>
      </c>
      <c r="C151" s="67" t="s">
        <v>117</v>
      </c>
      <c r="D151" s="68" t="s">
        <v>76</v>
      </c>
      <c r="E151" s="70">
        <v>1406.14</v>
      </c>
      <c r="F151" s="69" t="s">
        <v>385</v>
      </c>
    </row>
    <row r="152" spans="2:6">
      <c r="B152" s="87" t="s">
        <v>349</v>
      </c>
      <c r="C152" s="88" t="s">
        <v>119</v>
      </c>
      <c r="D152" s="89"/>
      <c r="E152" s="90"/>
      <c r="F152" s="91"/>
    </row>
    <row r="153" spans="2:6" ht="38.25">
      <c r="B153" s="66" t="s">
        <v>350</v>
      </c>
      <c r="C153" s="67" t="s">
        <v>121</v>
      </c>
      <c r="D153" s="68" t="s">
        <v>113</v>
      </c>
      <c r="E153" s="70">
        <v>274.44</v>
      </c>
      <c r="F153" s="69" t="s">
        <v>336</v>
      </c>
    </row>
    <row r="154" spans="2:6" ht="38.25">
      <c r="B154" s="66" t="s">
        <v>351</v>
      </c>
      <c r="C154" s="67" t="s">
        <v>123</v>
      </c>
      <c r="D154" s="68" t="s">
        <v>76</v>
      </c>
      <c r="E154" s="70">
        <v>1028.68</v>
      </c>
      <c r="F154" s="69" t="s">
        <v>386</v>
      </c>
    </row>
    <row r="155" spans="2:6" ht="38.25">
      <c r="B155" s="66" t="s">
        <v>352</v>
      </c>
      <c r="C155" s="67" t="s">
        <v>102</v>
      </c>
      <c r="D155" s="68" t="s">
        <v>0</v>
      </c>
      <c r="E155" s="70">
        <v>18</v>
      </c>
      <c r="F155" s="69" t="s">
        <v>387</v>
      </c>
    </row>
    <row r="156" spans="2:6" ht="76.5">
      <c r="B156" s="66" t="s">
        <v>353</v>
      </c>
      <c r="C156" s="67" t="s">
        <v>125</v>
      </c>
      <c r="D156" s="68" t="s">
        <v>80</v>
      </c>
      <c r="E156" s="70">
        <v>16.89</v>
      </c>
      <c r="F156" s="69" t="s">
        <v>283</v>
      </c>
    </row>
    <row r="157" spans="2:6" ht="51">
      <c r="B157" s="66" t="s">
        <v>354</v>
      </c>
      <c r="C157" s="67" t="s">
        <v>127</v>
      </c>
      <c r="D157" s="68" t="s">
        <v>76</v>
      </c>
      <c r="E157" s="70">
        <v>53.72</v>
      </c>
      <c r="F157" s="69" t="s">
        <v>284</v>
      </c>
    </row>
    <row r="158" spans="2:6" ht="25.5">
      <c r="B158" s="66" t="s">
        <v>355</v>
      </c>
      <c r="C158" s="67" t="s">
        <v>103</v>
      </c>
      <c r="D158" s="68" t="s">
        <v>78</v>
      </c>
      <c r="E158" s="70">
        <v>7</v>
      </c>
      <c r="F158" s="69" t="s">
        <v>285</v>
      </c>
    </row>
    <row r="159" spans="2:6" ht="63.75">
      <c r="B159" s="66" t="s">
        <v>356</v>
      </c>
      <c r="C159" s="67" t="s">
        <v>5</v>
      </c>
      <c r="D159" s="68" t="s">
        <v>83</v>
      </c>
      <c r="E159" s="70">
        <v>53.85</v>
      </c>
      <c r="F159" s="69" t="s">
        <v>286</v>
      </c>
    </row>
    <row r="160" spans="2:6" ht="38.25">
      <c r="B160" s="66" t="s">
        <v>357</v>
      </c>
      <c r="C160" s="67" t="s">
        <v>92</v>
      </c>
      <c r="D160" s="68" t="s">
        <v>83</v>
      </c>
      <c r="E160" s="70">
        <v>1028.68</v>
      </c>
      <c r="F160" s="69" t="s">
        <v>386</v>
      </c>
    </row>
    <row r="161" spans="2:6">
      <c r="B161" s="87" t="s">
        <v>358</v>
      </c>
      <c r="C161" s="88" t="s">
        <v>129</v>
      </c>
      <c r="D161" s="89"/>
      <c r="E161" s="90"/>
      <c r="F161" s="91"/>
    </row>
    <row r="162" spans="2:6" ht="38.25">
      <c r="B162" s="66" t="s">
        <v>359</v>
      </c>
      <c r="C162" s="67" t="s">
        <v>131</v>
      </c>
      <c r="D162" s="68" t="s">
        <v>113</v>
      </c>
      <c r="E162" s="70">
        <v>274.44</v>
      </c>
      <c r="F162" s="69" t="s">
        <v>337</v>
      </c>
    </row>
    <row r="163" spans="2:6" ht="25.5">
      <c r="B163" s="66" t="s">
        <v>360</v>
      </c>
      <c r="C163" s="67" t="s">
        <v>94</v>
      </c>
      <c r="D163" s="68" t="s">
        <v>95</v>
      </c>
      <c r="E163" s="70">
        <v>2</v>
      </c>
      <c r="F163" s="69" t="s">
        <v>263</v>
      </c>
    </row>
    <row r="164" spans="2:6" ht="25.5">
      <c r="B164" s="66" t="s">
        <v>361</v>
      </c>
      <c r="C164" s="67" t="s">
        <v>135</v>
      </c>
      <c r="D164" s="68" t="s">
        <v>136</v>
      </c>
      <c r="E164" s="70">
        <v>2</v>
      </c>
      <c r="F164" s="69" t="s">
        <v>287</v>
      </c>
    </row>
    <row r="165" spans="2:6" ht="66.75" customHeight="1">
      <c r="B165" s="316" t="s">
        <v>64</v>
      </c>
      <c r="C165" s="317"/>
      <c r="D165" s="317"/>
      <c r="E165" s="317"/>
      <c r="F165" s="318"/>
    </row>
    <row r="166" spans="2:6" ht="24" customHeight="1">
      <c r="B166" s="319"/>
      <c r="C166" s="320"/>
      <c r="D166" s="320"/>
      <c r="E166" s="320"/>
      <c r="F166" s="321"/>
    </row>
  </sheetData>
  <mergeCells count="10">
    <mergeCell ref="G6:I6"/>
    <mergeCell ref="J6:K6"/>
    <mergeCell ref="B7:F7"/>
    <mergeCell ref="B165:F166"/>
    <mergeCell ref="F2:F5"/>
    <mergeCell ref="D3:E3"/>
    <mergeCell ref="D5:E5"/>
    <mergeCell ref="D6:E6"/>
    <mergeCell ref="D2:E2"/>
    <mergeCell ref="D4:E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G7"/>
  <sheetViews>
    <sheetView zoomScaleNormal="100" workbookViewId="0">
      <selection activeCell="X13" sqref="X13"/>
    </sheetView>
  </sheetViews>
  <sheetFormatPr defaultColWidth="9" defaultRowHeight="12.75"/>
  <cols>
    <col min="1" max="1" width="2.625" style="1" customWidth="1"/>
    <col min="2" max="2" width="35.75" style="1" bestFit="1" customWidth="1"/>
    <col min="3" max="3" width="19.625" style="1" customWidth="1"/>
    <col min="4" max="4" width="12.625" style="1" bestFit="1" customWidth="1"/>
    <col min="5" max="5" width="7.25" style="1" customWidth="1"/>
    <col min="6" max="6" width="8.75" style="1" customWidth="1"/>
    <col min="7" max="16384" width="9" style="1"/>
  </cols>
  <sheetData>
    <row r="2" spans="2:7">
      <c r="B2" s="326" t="s">
        <v>104</v>
      </c>
      <c r="C2" s="326"/>
      <c r="D2" s="326"/>
      <c r="E2" s="326"/>
      <c r="F2" s="326"/>
    </row>
    <row r="3" spans="2:7" ht="15.75">
      <c r="B3" s="327" t="s">
        <v>5</v>
      </c>
      <c r="C3" s="327"/>
      <c r="D3" s="327"/>
      <c r="E3" s="327"/>
      <c r="F3" s="327"/>
    </row>
    <row r="4" spans="2:7" ht="17.25" customHeight="1">
      <c r="B4" s="2" t="s">
        <v>6</v>
      </c>
      <c r="C4" s="3" t="s">
        <v>7</v>
      </c>
      <c r="D4" s="4" t="s">
        <v>8</v>
      </c>
      <c r="E4" s="5" t="s">
        <v>4</v>
      </c>
      <c r="F4" s="6">
        <v>3</v>
      </c>
    </row>
    <row r="5" spans="2:7" ht="15" customHeight="1">
      <c r="B5" s="2" t="s">
        <v>9</v>
      </c>
      <c r="C5" s="3"/>
      <c r="D5" s="5" t="s">
        <v>10</v>
      </c>
      <c r="E5" s="5" t="s">
        <v>4</v>
      </c>
      <c r="F5" s="6">
        <v>2</v>
      </c>
    </row>
    <row r="6" spans="2:7" ht="28.5">
      <c r="B6" s="2" t="s">
        <v>11</v>
      </c>
      <c r="C6" s="3" t="s">
        <v>12</v>
      </c>
      <c r="D6" s="7" t="s">
        <v>13</v>
      </c>
      <c r="E6" s="5" t="s">
        <v>4</v>
      </c>
      <c r="F6" s="6">
        <v>3.5</v>
      </c>
    </row>
    <row r="7" spans="2:7" ht="15.75">
      <c r="B7" s="328" t="s">
        <v>14</v>
      </c>
      <c r="C7" s="328"/>
      <c r="D7" s="328"/>
      <c r="E7" s="328"/>
      <c r="F7" s="74">
        <f>F4</f>
        <v>3</v>
      </c>
      <c r="G7" s="8"/>
    </row>
  </sheetData>
  <mergeCells count="3">
    <mergeCell ref="B2:F2"/>
    <mergeCell ref="B3:F3"/>
    <mergeCell ref="B7:E7"/>
  </mergeCells>
  <hyperlinks>
    <hyperlink ref="E4" r:id="rId1" tooltip="Ligar pelo Hangouts" display="https://www.google.com.br/search?q=premoldado&amp;npsic=0&amp;rflfq=1&amp;rlha=0&amp;rllag=-7127660,-34881083,6393&amp;tbm=lcl&amp;ved=0ahUKEwi215rfgfvZAhWIipAKHfr9AjwQjGoIaw&amp;tbs=lrf:!2m4!1e17!4m2!17m1!1e2!2m1!1e2!2m1!1e3!3sIAE,lf:1,lf_ui:2&amp;rldoc=1" xr:uid="{00000000-0004-0000-02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M126"/>
  <sheetViews>
    <sheetView tabSelected="1" showOutlineSymbols="0" view="pageBreakPreview" topLeftCell="A103" zoomScaleNormal="85" zoomScaleSheetLayoutView="100" workbookViewId="0">
      <selection activeCell="C119" sqref="C119"/>
    </sheetView>
  </sheetViews>
  <sheetFormatPr defaultRowHeight="12"/>
  <cols>
    <col min="1" max="1" width="15" style="96" customWidth="1"/>
    <col min="2" max="3" width="14" style="96" customWidth="1"/>
    <col min="4" max="4" width="50.125" style="95" customWidth="1"/>
    <col min="5" max="5" width="9.625" style="95" customWidth="1"/>
    <col min="6" max="9" width="12.25" style="101" customWidth="1"/>
    <col min="10" max="16384" width="9" style="95"/>
  </cols>
  <sheetData>
    <row r="2" spans="1:9" ht="19.5" customHeight="1">
      <c r="A2" s="97" t="s">
        <v>56</v>
      </c>
      <c r="B2" s="356" t="s">
        <v>647</v>
      </c>
      <c r="C2" s="356"/>
      <c r="D2" s="356"/>
      <c r="E2" s="356"/>
      <c r="F2" s="356"/>
      <c r="G2" s="348" t="s">
        <v>59</v>
      </c>
      <c r="H2" s="348"/>
      <c r="I2" s="348"/>
    </row>
    <row r="3" spans="1:9" ht="19.5" customHeight="1">
      <c r="A3" s="98" t="s">
        <v>649</v>
      </c>
      <c r="B3" s="357" t="s">
        <v>648</v>
      </c>
      <c r="C3" s="357"/>
      <c r="D3" s="357"/>
      <c r="E3" s="357"/>
      <c r="F3" s="357"/>
      <c r="G3" s="349">
        <f>H126</f>
        <v>428328.44999999995</v>
      </c>
      <c r="H3" s="349"/>
      <c r="I3" s="349"/>
    </row>
    <row r="4" spans="1:9" ht="19.5" customHeight="1">
      <c r="A4" s="97" t="s">
        <v>57</v>
      </c>
      <c r="B4" s="358" t="s">
        <v>651</v>
      </c>
      <c r="C4" s="358"/>
      <c r="D4" s="358"/>
      <c r="E4" s="358"/>
      <c r="F4" s="358"/>
      <c r="G4" s="348" t="s">
        <v>736</v>
      </c>
      <c r="H4" s="348"/>
      <c r="I4" s="348"/>
    </row>
    <row r="5" spans="1:9" ht="19.5" customHeight="1">
      <c r="A5" s="98" t="s">
        <v>650</v>
      </c>
      <c r="B5" s="357" t="s">
        <v>652</v>
      </c>
      <c r="C5" s="357"/>
      <c r="D5" s="357"/>
      <c r="E5" s="357"/>
      <c r="F5" s="357"/>
      <c r="G5" s="350">
        <v>0.26140000000000002</v>
      </c>
      <c r="H5" s="351"/>
      <c r="I5" s="351"/>
    </row>
    <row r="6" spans="1:9" ht="19.5" customHeight="1">
      <c r="A6" s="99" t="s">
        <v>653</v>
      </c>
      <c r="B6" s="359" t="s">
        <v>654</v>
      </c>
      <c r="C6" s="360"/>
      <c r="D6" s="360"/>
      <c r="E6" s="360"/>
      <c r="F6" s="361"/>
      <c r="G6" s="355"/>
      <c r="H6" s="355"/>
      <c r="I6" s="355"/>
    </row>
    <row r="7" spans="1:9">
      <c r="A7" s="352" t="s">
        <v>55</v>
      </c>
      <c r="B7" s="353"/>
      <c r="C7" s="353"/>
      <c r="D7" s="353"/>
      <c r="E7" s="353"/>
      <c r="F7" s="353"/>
      <c r="G7" s="353"/>
      <c r="H7" s="353"/>
      <c r="I7" s="354"/>
    </row>
    <row r="8" spans="1:9" ht="24">
      <c r="A8" s="107" t="s">
        <v>105</v>
      </c>
      <c r="B8" s="107" t="s">
        <v>67</v>
      </c>
      <c r="C8" s="107" t="s">
        <v>68</v>
      </c>
      <c r="D8" s="107" t="s">
        <v>69</v>
      </c>
      <c r="E8" s="107" t="s">
        <v>70</v>
      </c>
      <c r="F8" s="108" t="s">
        <v>71</v>
      </c>
      <c r="G8" s="108" t="s">
        <v>72</v>
      </c>
      <c r="H8" s="108" t="s">
        <v>255</v>
      </c>
      <c r="I8" s="108" t="s">
        <v>73</v>
      </c>
    </row>
    <row r="9" spans="1:9">
      <c r="A9" s="120" t="s">
        <v>107</v>
      </c>
      <c r="B9" s="120"/>
      <c r="C9" s="120"/>
      <c r="D9" s="121" t="s">
        <v>484</v>
      </c>
      <c r="E9" s="121"/>
      <c r="F9" s="176"/>
      <c r="G9" s="176"/>
      <c r="H9" s="176"/>
      <c r="I9" s="176">
        <v>45748.58</v>
      </c>
    </row>
    <row r="10" spans="1:9">
      <c r="A10" s="120" t="s">
        <v>109</v>
      </c>
      <c r="B10" s="120"/>
      <c r="C10" s="120"/>
      <c r="D10" s="121" t="s">
        <v>110</v>
      </c>
      <c r="E10" s="121"/>
      <c r="F10" s="176"/>
      <c r="G10" s="176"/>
      <c r="H10" s="176"/>
      <c r="I10" s="176">
        <v>2918.84</v>
      </c>
    </row>
    <row r="11" spans="1:9" ht="24">
      <c r="A11" s="122" t="s">
        <v>66</v>
      </c>
      <c r="B11" s="122" t="s">
        <v>485</v>
      </c>
      <c r="C11" s="122" t="s">
        <v>79</v>
      </c>
      <c r="D11" s="123" t="s">
        <v>486</v>
      </c>
      <c r="E11" s="122" t="s">
        <v>76</v>
      </c>
      <c r="F11" s="177">
        <v>8</v>
      </c>
      <c r="G11" s="177">
        <v>287.11</v>
      </c>
      <c r="H11" s="177">
        <v>362.16</v>
      </c>
      <c r="I11" s="177">
        <v>2897.28</v>
      </c>
    </row>
    <row r="12" spans="1:9">
      <c r="A12" s="122" t="s">
        <v>111</v>
      </c>
      <c r="B12" s="122" t="s">
        <v>487</v>
      </c>
      <c r="C12" s="122" t="s">
        <v>79</v>
      </c>
      <c r="D12" s="123" t="s">
        <v>112</v>
      </c>
      <c r="E12" s="122" t="s">
        <v>113</v>
      </c>
      <c r="F12" s="177">
        <v>44</v>
      </c>
      <c r="G12" s="177">
        <v>0.39</v>
      </c>
      <c r="H12" s="177">
        <v>0.49</v>
      </c>
      <c r="I12" s="177">
        <v>21.56</v>
      </c>
    </row>
    <row r="13" spans="1:9">
      <c r="A13" s="120" t="s">
        <v>114</v>
      </c>
      <c r="B13" s="120"/>
      <c r="C13" s="120"/>
      <c r="D13" s="121" t="s">
        <v>115</v>
      </c>
      <c r="E13" s="121"/>
      <c r="F13" s="176"/>
      <c r="G13" s="176"/>
      <c r="H13" s="176"/>
      <c r="I13" s="176">
        <v>1898.72</v>
      </c>
    </row>
    <row r="14" spans="1:9">
      <c r="A14" s="122" t="s">
        <v>116</v>
      </c>
      <c r="B14" s="122" t="s">
        <v>488</v>
      </c>
      <c r="C14" s="122" t="s">
        <v>79</v>
      </c>
      <c r="D14" s="123" t="s">
        <v>489</v>
      </c>
      <c r="E14" s="122" t="s">
        <v>76</v>
      </c>
      <c r="F14" s="177">
        <v>426.8</v>
      </c>
      <c r="G14" s="177">
        <v>0.11</v>
      </c>
      <c r="H14" s="177">
        <v>0.14000000000000001</v>
      </c>
      <c r="I14" s="177">
        <v>59.75</v>
      </c>
    </row>
    <row r="15" spans="1:9">
      <c r="A15" s="122" t="s">
        <v>490</v>
      </c>
      <c r="B15" s="122" t="s">
        <v>491</v>
      </c>
      <c r="C15" s="122" t="s">
        <v>74</v>
      </c>
      <c r="D15" s="123" t="s">
        <v>492</v>
      </c>
      <c r="E15" s="122" t="s">
        <v>80</v>
      </c>
      <c r="F15" s="177">
        <v>23.58</v>
      </c>
      <c r="G15" s="177">
        <v>6.9</v>
      </c>
      <c r="H15" s="177">
        <v>8.6999999999999993</v>
      </c>
      <c r="I15" s="177">
        <v>205.15</v>
      </c>
    </row>
    <row r="16" spans="1:9" ht="36">
      <c r="A16" s="122" t="s">
        <v>493</v>
      </c>
      <c r="B16" s="122" t="s">
        <v>494</v>
      </c>
      <c r="C16" s="122" t="s">
        <v>79</v>
      </c>
      <c r="D16" s="123" t="s">
        <v>495</v>
      </c>
      <c r="E16" s="122" t="s">
        <v>80</v>
      </c>
      <c r="F16" s="177">
        <v>45.74</v>
      </c>
      <c r="G16" s="177">
        <v>11.13</v>
      </c>
      <c r="H16" s="177">
        <v>14.04</v>
      </c>
      <c r="I16" s="177">
        <v>642.19000000000005</v>
      </c>
    </row>
    <row r="17" spans="1:9" ht="36">
      <c r="A17" s="122" t="s">
        <v>496</v>
      </c>
      <c r="B17" s="122" t="s">
        <v>497</v>
      </c>
      <c r="C17" s="122" t="s">
        <v>79</v>
      </c>
      <c r="D17" s="123" t="s">
        <v>498</v>
      </c>
      <c r="E17" s="122" t="s">
        <v>76</v>
      </c>
      <c r="F17" s="177">
        <v>10.6</v>
      </c>
      <c r="G17" s="177">
        <v>74.16</v>
      </c>
      <c r="H17" s="177">
        <v>93.55</v>
      </c>
      <c r="I17" s="177">
        <v>991.63</v>
      </c>
    </row>
    <row r="18" spans="1:9">
      <c r="A18" s="120" t="s">
        <v>118</v>
      </c>
      <c r="B18" s="120"/>
      <c r="C18" s="120"/>
      <c r="D18" s="121" t="s">
        <v>119</v>
      </c>
      <c r="E18" s="121"/>
      <c r="F18" s="176"/>
      <c r="G18" s="176"/>
      <c r="H18" s="176"/>
      <c r="I18" s="176">
        <v>39479.79</v>
      </c>
    </row>
    <row r="19" spans="1:9" ht="48">
      <c r="A19" s="122" t="s">
        <v>120</v>
      </c>
      <c r="B19" s="122" t="s">
        <v>499</v>
      </c>
      <c r="C19" s="122" t="s">
        <v>79</v>
      </c>
      <c r="D19" s="123" t="s">
        <v>500</v>
      </c>
      <c r="E19" s="122" t="s">
        <v>113</v>
      </c>
      <c r="F19" s="177">
        <v>88</v>
      </c>
      <c r="G19" s="177">
        <v>35.69</v>
      </c>
      <c r="H19" s="177">
        <v>45.02</v>
      </c>
      <c r="I19" s="177">
        <v>3961.76</v>
      </c>
    </row>
    <row r="20" spans="1:9" ht="24">
      <c r="A20" s="122" t="s">
        <v>122</v>
      </c>
      <c r="B20" s="122" t="s">
        <v>501</v>
      </c>
      <c r="C20" s="122" t="s">
        <v>79</v>
      </c>
      <c r="D20" s="123" t="s">
        <v>123</v>
      </c>
      <c r="E20" s="122" t="s">
        <v>76</v>
      </c>
      <c r="F20" s="177">
        <v>308</v>
      </c>
      <c r="G20" s="177">
        <v>71.59</v>
      </c>
      <c r="H20" s="177">
        <v>90.3</v>
      </c>
      <c r="I20" s="177">
        <v>27812.400000000001</v>
      </c>
    </row>
    <row r="21" spans="1:9" ht="36">
      <c r="A21" s="122" t="s">
        <v>124</v>
      </c>
      <c r="B21" s="122" t="s">
        <v>502</v>
      </c>
      <c r="C21" s="122" t="s">
        <v>79</v>
      </c>
      <c r="D21" s="123" t="s">
        <v>457</v>
      </c>
      <c r="E21" s="122" t="s">
        <v>80</v>
      </c>
      <c r="F21" s="177">
        <v>5.68</v>
      </c>
      <c r="G21" s="177">
        <v>650.5</v>
      </c>
      <c r="H21" s="177">
        <v>820.54</v>
      </c>
      <c r="I21" s="177">
        <v>4660.67</v>
      </c>
    </row>
    <row r="22" spans="1:9" ht="24">
      <c r="A22" s="122" t="s">
        <v>126</v>
      </c>
      <c r="B22" s="122" t="s">
        <v>503</v>
      </c>
      <c r="C22" s="122" t="s">
        <v>74</v>
      </c>
      <c r="D22" s="123" t="s">
        <v>102</v>
      </c>
      <c r="E22" s="122" t="s">
        <v>113</v>
      </c>
      <c r="F22" s="177">
        <v>7</v>
      </c>
      <c r="G22" s="177">
        <v>29.8</v>
      </c>
      <c r="H22" s="177">
        <v>37.590000000000003</v>
      </c>
      <c r="I22" s="177">
        <v>263.13</v>
      </c>
    </row>
    <row r="23" spans="1:9" ht="24">
      <c r="A23" s="122" t="s">
        <v>77</v>
      </c>
      <c r="B23" s="122" t="s">
        <v>504</v>
      </c>
      <c r="C23" s="122" t="s">
        <v>74</v>
      </c>
      <c r="D23" s="123" t="s">
        <v>505</v>
      </c>
      <c r="E23" s="122" t="s">
        <v>96</v>
      </c>
      <c r="F23" s="177">
        <v>2</v>
      </c>
      <c r="G23" s="177">
        <v>503.2</v>
      </c>
      <c r="H23" s="177">
        <v>634.74</v>
      </c>
      <c r="I23" s="177">
        <v>1269.48</v>
      </c>
    </row>
    <row r="24" spans="1:9" ht="24">
      <c r="A24" s="122" t="s">
        <v>82</v>
      </c>
      <c r="B24" s="122" t="s">
        <v>506</v>
      </c>
      <c r="C24" s="122" t="s">
        <v>74</v>
      </c>
      <c r="D24" s="123" t="s">
        <v>81</v>
      </c>
      <c r="E24" s="122" t="s">
        <v>76</v>
      </c>
      <c r="F24" s="177">
        <v>18.579999999999998</v>
      </c>
      <c r="G24" s="177">
        <v>55.97</v>
      </c>
      <c r="H24" s="177">
        <v>70.599999999999994</v>
      </c>
      <c r="I24" s="177">
        <v>1311.75</v>
      </c>
    </row>
    <row r="25" spans="1:9">
      <c r="A25" s="122" t="s">
        <v>91</v>
      </c>
      <c r="B25" s="122" t="s">
        <v>507</v>
      </c>
      <c r="C25" s="122" t="s">
        <v>74</v>
      </c>
      <c r="D25" s="123" t="s">
        <v>508</v>
      </c>
      <c r="E25" s="122" t="s">
        <v>83</v>
      </c>
      <c r="F25" s="177">
        <v>426.8</v>
      </c>
      <c r="G25" s="177">
        <v>0.37</v>
      </c>
      <c r="H25" s="177">
        <v>0.47</v>
      </c>
      <c r="I25" s="177">
        <v>200.6</v>
      </c>
    </row>
    <row r="26" spans="1:9">
      <c r="A26" s="120" t="s">
        <v>128</v>
      </c>
      <c r="B26" s="120"/>
      <c r="C26" s="120"/>
      <c r="D26" s="121" t="s">
        <v>129</v>
      </c>
      <c r="E26" s="121"/>
      <c r="F26" s="176"/>
      <c r="G26" s="176"/>
      <c r="H26" s="176"/>
      <c r="I26" s="176">
        <v>1451.23</v>
      </c>
    </row>
    <row r="27" spans="1:9" ht="24">
      <c r="A27" s="122" t="s">
        <v>130</v>
      </c>
      <c r="B27" s="122" t="s">
        <v>509</v>
      </c>
      <c r="C27" s="122" t="s">
        <v>79</v>
      </c>
      <c r="D27" s="123" t="s">
        <v>131</v>
      </c>
      <c r="E27" s="122" t="s">
        <v>113</v>
      </c>
      <c r="F27" s="177">
        <v>88</v>
      </c>
      <c r="G27" s="177">
        <v>1.27</v>
      </c>
      <c r="H27" s="177">
        <v>1.6</v>
      </c>
      <c r="I27" s="177">
        <v>140.80000000000001</v>
      </c>
    </row>
    <row r="28" spans="1:9" ht="24">
      <c r="A28" s="124" t="s">
        <v>93</v>
      </c>
      <c r="B28" s="124" t="s">
        <v>510</v>
      </c>
      <c r="C28" s="124" t="s">
        <v>79</v>
      </c>
      <c r="D28" s="125" t="s">
        <v>97</v>
      </c>
      <c r="E28" s="124" t="s">
        <v>96</v>
      </c>
      <c r="F28" s="178">
        <v>2</v>
      </c>
      <c r="G28" s="178">
        <v>75.73</v>
      </c>
      <c r="H28" s="178">
        <v>95.53</v>
      </c>
      <c r="I28" s="178">
        <v>191.06</v>
      </c>
    </row>
    <row r="29" spans="1:9" ht="24">
      <c r="A29" s="122" t="s">
        <v>132</v>
      </c>
      <c r="B29" s="122" t="s">
        <v>511</v>
      </c>
      <c r="C29" s="122" t="s">
        <v>256</v>
      </c>
      <c r="D29" s="123" t="s">
        <v>456</v>
      </c>
      <c r="E29" s="122" t="s">
        <v>76</v>
      </c>
      <c r="F29" s="177">
        <v>1.18</v>
      </c>
      <c r="G29" s="177">
        <v>413.72</v>
      </c>
      <c r="H29" s="177">
        <v>521.87</v>
      </c>
      <c r="I29" s="177">
        <v>615.80999999999995</v>
      </c>
    </row>
    <row r="30" spans="1:9" ht="24">
      <c r="A30" s="122" t="s">
        <v>134</v>
      </c>
      <c r="B30" s="122" t="s">
        <v>512</v>
      </c>
      <c r="C30" s="122" t="s">
        <v>256</v>
      </c>
      <c r="D30" s="123" t="s">
        <v>436</v>
      </c>
      <c r="E30" s="122" t="s">
        <v>136</v>
      </c>
      <c r="F30" s="177">
        <v>4</v>
      </c>
      <c r="G30" s="177">
        <v>99.8</v>
      </c>
      <c r="H30" s="177">
        <v>125.89</v>
      </c>
      <c r="I30" s="177">
        <v>503.56</v>
      </c>
    </row>
    <row r="31" spans="1:9">
      <c r="A31" s="120" t="s">
        <v>137</v>
      </c>
      <c r="B31" s="120"/>
      <c r="C31" s="120"/>
      <c r="D31" s="121" t="s">
        <v>513</v>
      </c>
      <c r="E31" s="121"/>
      <c r="F31" s="176"/>
      <c r="G31" s="176"/>
      <c r="H31" s="176"/>
      <c r="I31" s="176">
        <v>39223.870000000003</v>
      </c>
    </row>
    <row r="32" spans="1:9">
      <c r="A32" s="120" t="s">
        <v>138</v>
      </c>
      <c r="B32" s="120"/>
      <c r="C32" s="120"/>
      <c r="D32" s="121" t="s">
        <v>110</v>
      </c>
      <c r="E32" s="121"/>
      <c r="F32" s="176"/>
      <c r="G32" s="176"/>
      <c r="H32" s="176"/>
      <c r="I32" s="176">
        <v>20.58</v>
      </c>
    </row>
    <row r="33" spans="1:9">
      <c r="A33" s="122" t="s">
        <v>139</v>
      </c>
      <c r="B33" s="122" t="s">
        <v>487</v>
      </c>
      <c r="C33" s="122" t="s">
        <v>79</v>
      </c>
      <c r="D33" s="123" t="s">
        <v>112</v>
      </c>
      <c r="E33" s="122" t="s">
        <v>113</v>
      </c>
      <c r="F33" s="177">
        <v>42</v>
      </c>
      <c r="G33" s="177">
        <v>0.39</v>
      </c>
      <c r="H33" s="177">
        <v>0.49</v>
      </c>
      <c r="I33" s="177">
        <v>20.58</v>
      </c>
    </row>
    <row r="34" spans="1:9">
      <c r="A34" s="120" t="s">
        <v>140</v>
      </c>
      <c r="B34" s="120"/>
      <c r="C34" s="120"/>
      <c r="D34" s="121" t="s">
        <v>115</v>
      </c>
      <c r="E34" s="121"/>
      <c r="F34" s="176"/>
      <c r="G34" s="176"/>
      <c r="H34" s="176"/>
      <c r="I34" s="176">
        <v>57.04</v>
      </c>
    </row>
    <row r="35" spans="1:9">
      <c r="A35" s="122" t="s">
        <v>141</v>
      </c>
      <c r="B35" s="122" t="s">
        <v>488</v>
      </c>
      <c r="C35" s="122" t="s">
        <v>79</v>
      </c>
      <c r="D35" s="123" t="s">
        <v>489</v>
      </c>
      <c r="E35" s="122" t="s">
        <v>76</v>
      </c>
      <c r="F35" s="177">
        <v>407.4</v>
      </c>
      <c r="G35" s="177">
        <v>0.11</v>
      </c>
      <c r="H35" s="177">
        <v>0.14000000000000001</v>
      </c>
      <c r="I35" s="177">
        <v>57.04</v>
      </c>
    </row>
    <row r="36" spans="1:9">
      <c r="A36" s="120" t="s">
        <v>142</v>
      </c>
      <c r="B36" s="120"/>
      <c r="C36" s="120"/>
      <c r="D36" s="121" t="s">
        <v>119</v>
      </c>
      <c r="E36" s="121"/>
      <c r="F36" s="176"/>
      <c r="G36" s="176"/>
      <c r="H36" s="176"/>
      <c r="I36" s="176">
        <v>37701.42</v>
      </c>
    </row>
    <row r="37" spans="1:9" ht="48">
      <c r="A37" s="122" t="s">
        <v>143</v>
      </c>
      <c r="B37" s="122" t="s">
        <v>499</v>
      </c>
      <c r="C37" s="122" t="s">
        <v>79</v>
      </c>
      <c r="D37" s="123" t="s">
        <v>500</v>
      </c>
      <c r="E37" s="122" t="s">
        <v>113</v>
      </c>
      <c r="F37" s="177">
        <v>84</v>
      </c>
      <c r="G37" s="177">
        <v>35.69</v>
      </c>
      <c r="H37" s="177">
        <v>45.02</v>
      </c>
      <c r="I37" s="177">
        <v>3781.68</v>
      </c>
    </row>
    <row r="38" spans="1:9" ht="24">
      <c r="A38" s="122" t="s">
        <v>144</v>
      </c>
      <c r="B38" s="122" t="s">
        <v>501</v>
      </c>
      <c r="C38" s="122" t="s">
        <v>79</v>
      </c>
      <c r="D38" s="123" t="s">
        <v>123</v>
      </c>
      <c r="E38" s="122" t="s">
        <v>76</v>
      </c>
      <c r="F38" s="177">
        <v>294</v>
      </c>
      <c r="G38" s="177">
        <v>71.59</v>
      </c>
      <c r="H38" s="177">
        <v>90.3</v>
      </c>
      <c r="I38" s="177">
        <v>26548.2</v>
      </c>
    </row>
    <row r="39" spans="1:9" ht="36">
      <c r="A39" s="122" t="s">
        <v>101</v>
      </c>
      <c r="B39" s="122" t="s">
        <v>502</v>
      </c>
      <c r="C39" s="122" t="s">
        <v>79</v>
      </c>
      <c r="D39" s="123" t="s">
        <v>457</v>
      </c>
      <c r="E39" s="122" t="s">
        <v>80</v>
      </c>
      <c r="F39" s="177">
        <v>5.37</v>
      </c>
      <c r="G39" s="177">
        <v>650.5</v>
      </c>
      <c r="H39" s="177">
        <v>820.54</v>
      </c>
      <c r="I39" s="177">
        <v>4406.3</v>
      </c>
    </row>
    <row r="40" spans="1:9" ht="24">
      <c r="A40" s="122" t="s">
        <v>145</v>
      </c>
      <c r="B40" s="122" t="s">
        <v>503</v>
      </c>
      <c r="C40" s="122" t="s">
        <v>74</v>
      </c>
      <c r="D40" s="123" t="s">
        <v>102</v>
      </c>
      <c r="E40" s="122" t="s">
        <v>113</v>
      </c>
      <c r="F40" s="177">
        <v>7</v>
      </c>
      <c r="G40" s="177">
        <v>29.8</v>
      </c>
      <c r="H40" s="177">
        <v>37.590000000000003</v>
      </c>
      <c r="I40" s="177">
        <v>263.13</v>
      </c>
    </row>
    <row r="41" spans="1:9" ht="24">
      <c r="A41" s="122" t="s">
        <v>146</v>
      </c>
      <c r="B41" s="122" t="s">
        <v>504</v>
      </c>
      <c r="C41" s="122" t="s">
        <v>74</v>
      </c>
      <c r="D41" s="123" t="s">
        <v>505</v>
      </c>
      <c r="E41" s="122" t="s">
        <v>96</v>
      </c>
      <c r="F41" s="177">
        <v>2</v>
      </c>
      <c r="G41" s="177">
        <v>503.2</v>
      </c>
      <c r="H41" s="177">
        <v>634.74</v>
      </c>
      <c r="I41" s="177">
        <v>1269.48</v>
      </c>
    </row>
    <row r="42" spans="1:9" ht="24">
      <c r="A42" s="122" t="s">
        <v>147</v>
      </c>
      <c r="B42" s="122" t="s">
        <v>506</v>
      </c>
      <c r="C42" s="122" t="s">
        <v>74</v>
      </c>
      <c r="D42" s="123" t="s">
        <v>81</v>
      </c>
      <c r="E42" s="122" t="s">
        <v>76</v>
      </c>
      <c r="F42" s="177">
        <v>17.579999999999998</v>
      </c>
      <c r="G42" s="177">
        <v>55.97</v>
      </c>
      <c r="H42" s="177">
        <v>70.599999999999994</v>
      </c>
      <c r="I42" s="177">
        <v>1241.1500000000001</v>
      </c>
    </row>
    <row r="43" spans="1:9">
      <c r="A43" s="122" t="s">
        <v>148</v>
      </c>
      <c r="B43" s="122" t="s">
        <v>507</v>
      </c>
      <c r="C43" s="122" t="s">
        <v>74</v>
      </c>
      <c r="D43" s="123" t="s">
        <v>508</v>
      </c>
      <c r="E43" s="122" t="s">
        <v>83</v>
      </c>
      <c r="F43" s="177">
        <v>407.4</v>
      </c>
      <c r="G43" s="177">
        <v>0.37</v>
      </c>
      <c r="H43" s="177">
        <v>0.47</v>
      </c>
      <c r="I43" s="177">
        <v>191.48</v>
      </c>
    </row>
    <row r="44" spans="1:9">
      <c r="A44" s="120" t="s">
        <v>150</v>
      </c>
      <c r="B44" s="120"/>
      <c r="C44" s="120"/>
      <c r="D44" s="121" t="s">
        <v>129</v>
      </c>
      <c r="E44" s="121"/>
      <c r="F44" s="176"/>
      <c r="G44" s="176"/>
      <c r="H44" s="176"/>
      <c r="I44" s="176">
        <v>1444.83</v>
      </c>
    </row>
    <row r="45" spans="1:9" ht="24">
      <c r="A45" s="122" t="s">
        <v>151</v>
      </c>
      <c r="B45" s="122" t="s">
        <v>509</v>
      </c>
      <c r="C45" s="122" t="s">
        <v>79</v>
      </c>
      <c r="D45" s="123" t="s">
        <v>131</v>
      </c>
      <c r="E45" s="122" t="s">
        <v>113</v>
      </c>
      <c r="F45" s="177">
        <v>84</v>
      </c>
      <c r="G45" s="177">
        <v>1.27</v>
      </c>
      <c r="H45" s="177">
        <v>1.6</v>
      </c>
      <c r="I45" s="177">
        <v>134.4</v>
      </c>
    </row>
    <row r="46" spans="1:9" ht="24">
      <c r="A46" s="124" t="s">
        <v>152</v>
      </c>
      <c r="B46" s="124" t="s">
        <v>510</v>
      </c>
      <c r="C46" s="124" t="s">
        <v>79</v>
      </c>
      <c r="D46" s="125" t="s">
        <v>97</v>
      </c>
      <c r="E46" s="124" t="s">
        <v>96</v>
      </c>
      <c r="F46" s="178">
        <v>2</v>
      </c>
      <c r="G46" s="178">
        <v>75.73</v>
      </c>
      <c r="H46" s="178">
        <v>95.53</v>
      </c>
      <c r="I46" s="178">
        <v>191.06</v>
      </c>
    </row>
    <row r="47" spans="1:9" ht="24">
      <c r="A47" s="122" t="s">
        <v>153</v>
      </c>
      <c r="B47" s="122" t="s">
        <v>511</v>
      </c>
      <c r="C47" s="122" t="s">
        <v>256</v>
      </c>
      <c r="D47" s="123" t="s">
        <v>456</v>
      </c>
      <c r="E47" s="122" t="s">
        <v>76</v>
      </c>
      <c r="F47" s="177">
        <v>1.18</v>
      </c>
      <c r="G47" s="177">
        <v>413.72</v>
      </c>
      <c r="H47" s="177">
        <v>521.87</v>
      </c>
      <c r="I47" s="177">
        <v>615.80999999999995</v>
      </c>
    </row>
    <row r="48" spans="1:9" ht="24">
      <c r="A48" s="122" t="s">
        <v>154</v>
      </c>
      <c r="B48" s="122" t="s">
        <v>512</v>
      </c>
      <c r="C48" s="122" t="s">
        <v>256</v>
      </c>
      <c r="D48" s="123" t="s">
        <v>436</v>
      </c>
      <c r="E48" s="122" t="s">
        <v>136</v>
      </c>
      <c r="F48" s="177">
        <v>4</v>
      </c>
      <c r="G48" s="177">
        <v>99.8</v>
      </c>
      <c r="H48" s="177">
        <v>125.89</v>
      </c>
      <c r="I48" s="177">
        <v>503.56</v>
      </c>
    </row>
    <row r="49" spans="1:9">
      <c r="A49" s="120" t="s">
        <v>155</v>
      </c>
      <c r="B49" s="120"/>
      <c r="C49" s="120"/>
      <c r="D49" s="121" t="s">
        <v>514</v>
      </c>
      <c r="E49" s="121"/>
      <c r="F49" s="176"/>
      <c r="G49" s="176"/>
      <c r="H49" s="176"/>
      <c r="I49" s="176">
        <v>137476.85999999999</v>
      </c>
    </row>
    <row r="50" spans="1:9">
      <c r="A50" s="120" t="s">
        <v>157</v>
      </c>
      <c r="B50" s="120"/>
      <c r="C50" s="120"/>
      <c r="D50" s="121" t="s">
        <v>110</v>
      </c>
      <c r="E50" s="121"/>
      <c r="F50" s="176"/>
      <c r="G50" s="176"/>
      <c r="H50" s="176"/>
      <c r="I50" s="176">
        <v>75.56</v>
      </c>
    </row>
    <row r="51" spans="1:9">
      <c r="A51" s="122" t="s">
        <v>158</v>
      </c>
      <c r="B51" s="122" t="s">
        <v>487</v>
      </c>
      <c r="C51" s="122" t="s">
        <v>79</v>
      </c>
      <c r="D51" s="123" t="s">
        <v>112</v>
      </c>
      <c r="E51" s="122" t="s">
        <v>113</v>
      </c>
      <c r="F51" s="177">
        <v>154.19999999999999</v>
      </c>
      <c r="G51" s="177">
        <v>0.39</v>
      </c>
      <c r="H51" s="177">
        <v>0.49</v>
      </c>
      <c r="I51" s="177">
        <v>75.56</v>
      </c>
    </row>
    <row r="52" spans="1:9">
      <c r="A52" s="120" t="s">
        <v>160</v>
      </c>
      <c r="B52" s="120"/>
      <c r="C52" s="120"/>
      <c r="D52" s="121" t="s">
        <v>115</v>
      </c>
      <c r="E52" s="121"/>
      <c r="F52" s="176"/>
      <c r="G52" s="176"/>
      <c r="H52" s="176"/>
      <c r="I52" s="176">
        <v>209.4</v>
      </c>
    </row>
    <row r="53" spans="1:9">
      <c r="A53" s="122" t="s">
        <v>161</v>
      </c>
      <c r="B53" s="122" t="s">
        <v>488</v>
      </c>
      <c r="C53" s="122" t="s">
        <v>79</v>
      </c>
      <c r="D53" s="123" t="s">
        <v>489</v>
      </c>
      <c r="E53" s="122" t="s">
        <v>76</v>
      </c>
      <c r="F53" s="177">
        <v>1495.74</v>
      </c>
      <c r="G53" s="177">
        <v>0.11</v>
      </c>
      <c r="H53" s="177">
        <v>0.14000000000000001</v>
      </c>
      <c r="I53" s="177">
        <v>209.4</v>
      </c>
    </row>
    <row r="54" spans="1:9">
      <c r="A54" s="120" t="s">
        <v>162</v>
      </c>
      <c r="B54" s="120"/>
      <c r="C54" s="120"/>
      <c r="D54" s="121" t="s">
        <v>119</v>
      </c>
      <c r="E54" s="121"/>
      <c r="F54" s="176"/>
      <c r="G54" s="176"/>
      <c r="H54" s="176"/>
      <c r="I54" s="176">
        <v>136278.01999999999</v>
      </c>
    </row>
    <row r="55" spans="1:9" ht="48">
      <c r="A55" s="122" t="s">
        <v>163</v>
      </c>
      <c r="B55" s="122" t="s">
        <v>499</v>
      </c>
      <c r="C55" s="122" t="s">
        <v>79</v>
      </c>
      <c r="D55" s="123" t="s">
        <v>500</v>
      </c>
      <c r="E55" s="122" t="s">
        <v>113</v>
      </c>
      <c r="F55" s="177">
        <v>294.39999999999998</v>
      </c>
      <c r="G55" s="177">
        <v>35.69</v>
      </c>
      <c r="H55" s="177">
        <v>45.02</v>
      </c>
      <c r="I55" s="177">
        <v>13253.89</v>
      </c>
    </row>
    <row r="56" spans="1:9" ht="24">
      <c r="A56" s="122" t="s">
        <v>164</v>
      </c>
      <c r="B56" s="122" t="s">
        <v>501</v>
      </c>
      <c r="C56" s="122" t="s">
        <v>79</v>
      </c>
      <c r="D56" s="123" t="s">
        <v>123</v>
      </c>
      <c r="E56" s="122" t="s">
        <v>76</v>
      </c>
      <c r="F56" s="177">
        <v>1079.4000000000001</v>
      </c>
      <c r="G56" s="177">
        <v>71.59</v>
      </c>
      <c r="H56" s="177">
        <v>90.3</v>
      </c>
      <c r="I56" s="177">
        <v>97469.82</v>
      </c>
    </row>
    <row r="57" spans="1:9" ht="36">
      <c r="A57" s="122" t="s">
        <v>165</v>
      </c>
      <c r="B57" s="122" t="s">
        <v>502</v>
      </c>
      <c r="C57" s="122" t="s">
        <v>79</v>
      </c>
      <c r="D57" s="123" t="s">
        <v>457</v>
      </c>
      <c r="E57" s="122" t="s">
        <v>80</v>
      </c>
      <c r="F57" s="177">
        <v>21.32</v>
      </c>
      <c r="G57" s="177">
        <v>650.5</v>
      </c>
      <c r="H57" s="177">
        <v>820.54</v>
      </c>
      <c r="I57" s="177">
        <v>17493.91</v>
      </c>
    </row>
    <row r="58" spans="1:9" ht="24">
      <c r="A58" s="122" t="s">
        <v>166</v>
      </c>
      <c r="B58" s="122" t="s">
        <v>503</v>
      </c>
      <c r="C58" s="122" t="s">
        <v>74</v>
      </c>
      <c r="D58" s="123" t="s">
        <v>102</v>
      </c>
      <c r="E58" s="122" t="s">
        <v>113</v>
      </c>
      <c r="F58" s="177">
        <v>21</v>
      </c>
      <c r="G58" s="177">
        <v>29.8</v>
      </c>
      <c r="H58" s="177">
        <v>37.590000000000003</v>
      </c>
      <c r="I58" s="177">
        <v>789.39</v>
      </c>
    </row>
    <row r="59" spans="1:9" ht="24">
      <c r="A59" s="122" t="s">
        <v>167</v>
      </c>
      <c r="B59" s="122" t="s">
        <v>504</v>
      </c>
      <c r="C59" s="122" t="s">
        <v>74</v>
      </c>
      <c r="D59" s="123" t="s">
        <v>505</v>
      </c>
      <c r="E59" s="122" t="s">
        <v>96</v>
      </c>
      <c r="F59" s="177">
        <v>2</v>
      </c>
      <c r="G59" s="177">
        <v>503.2</v>
      </c>
      <c r="H59" s="177">
        <v>634.74</v>
      </c>
      <c r="I59" s="177">
        <v>1269.48</v>
      </c>
    </row>
    <row r="60" spans="1:9" ht="24">
      <c r="A60" s="122" t="s">
        <v>168</v>
      </c>
      <c r="B60" s="122" t="s">
        <v>506</v>
      </c>
      <c r="C60" s="122" t="s">
        <v>74</v>
      </c>
      <c r="D60" s="123" t="s">
        <v>81</v>
      </c>
      <c r="E60" s="122" t="s">
        <v>76</v>
      </c>
      <c r="F60" s="177">
        <v>75.05</v>
      </c>
      <c r="G60" s="177">
        <v>55.97</v>
      </c>
      <c r="H60" s="177">
        <v>70.599999999999994</v>
      </c>
      <c r="I60" s="177">
        <v>5298.53</v>
      </c>
    </row>
    <row r="61" spans="1:9">
      <c r="A61" s="122" t="s">
        <v>169</v>
      </c>
      <c r="B61" s="122" t="s">
        <v>507</v>
      </c>
      <c r="C61" s="122" t="s">
        <v>74</v>
      </c>
      <c r="D61" s="123" t="s">
        <v>508</v>
      </c>
      <c r="E61" s="122" t="s">
        <v>83</v>
      </c>
      <c r="F61" s="177">
        <v>1495.74</v>
      </c>
      <c r="G61" s="177">
        <v>0.37</v>
      </c>
      <c r="H61" s="177">
        <v>0.47</v>
      </c>
      <c r="I61" s="177">
        <v>703</v>
      </c>
    </row>
    <row r="62" spans="1:9">
      <c r="A62" s="120" t="s">
        <v>171</v>
      </c>
      <c r="B62" s="120"/>
      <c r="C62" s="120"/>
      <c r="D62" s="121" t="s">
        <v>129</v>
      </c>
      <c r="E62" s="121"/>
      <c r="F62" s="176"/>
      <c r="G62" s="176"/>
      <c r="H62" s="176"/>
      <c r="I62" s="176">
        <v>913.88</v>
      </c>
    </row>
    <row r="63" spans="1:9" ht="24">
      <c r="A63" s="122" t="s">
        <v>172</v>
      </c>
      <c r="B63" s="122" t="s">
        <v>509</v>
      </c>
      <c r="C63" s="122" t="s">
        <v>79</v>
      </c>
      <c r="D63" s="123" t="s">
        <v>131</v>
      </c>
      <c r="E63" s="122" t="s">
        <v>113</v>
      </c>
      <c r="F63" s="177">
        <v>294.39999999999998</v>
      </c>
      <c r="G63" s="177">
        <v>1.27</v>
      </c>
      <c r="H63" s="177">
        <v>1.6</v>
      </c>
      <c r="I63" s="177">
        <v>471.04</v>
      </c>
    </row>
    <row r="64" spans="1:9" ht="24">
      <c r="A64" s="124" t="s">
        <v>173</v>
      </c>
      <c r="B64" s="124" t="s">
        <v>510</v>
      </c>
      <c r="C64" s="124" t="s">
        <v>79</v>
      </c>
      <c r="D64" s="125" t="s">
        <v>97</v>
      </c>
      <c r="E64" s="124" t="s">
        <v>96</v>
      </c>
      <c r="F64" s="178">
        <v>2</v>
      </c>
      <c r="G64" s="178">
        <v>75.73</v>
      </c>
      <c r="H64" s="178">
        <v>95.53</v>
      </c>
      <c r="I64" s="178">
        <v>191.06</v>
      </c>
    </row>
    <row r="65" spans="1:9" ht="24">
      <c r="A65" s="122" t="s">
        <v>174</v>
      </c>
      <c r="B65" s="122" t="s">
        <v>512</v>
      </c>
      <c r="C65" s="122" t="s">
        <v>256</v>
      </c>
      <c r="D65" s="123" t="s">
        <v>436</v>
      </c>
      <c r="E65" s="122" t="s">
        <v>136</v>
      </c>
      <c r="F65" s="177">
        <v>2</v>
      </c>
      <c r="G65" s="177">
        <v>99.8</v>
      </c>
      <c r="H65" s="177">
        <v>125.89</v>
      </c>
      <c r="I65" s="177">
        <v>251.78</v>
      </c>
    </row>
    <row r="66" spans="1:9">
      <c r="A66" s="120" t="s">
        <v>176</v>
      </c>
      <c r="B66" s="120"/>
      <c r="C66" s="120"/>
      <c r="D66" s="121" t="s">
        <v>515</v>
      </c>
      <c r="E66" s="121"/>
      <c r="F66" s="176"/>
      <c r="G66" s="176"/>
      <c r="H66" s="176"/>
      <c r="I66" s="176">
        <v>34586.79</v>
      </c>
    </row>
    <row r="67" spans="1:9">
      <c r="A67" s="120" t="s">
        <v>178</v>
      </c>
      <c r="B67" s="120"/>
      <c r="C67" s="120"/>
      <c r="D67" s="121" t="s">
        <v>110</v>
      </c>
      <c r="E67" s="121"/>
      <c r="F67" s="176"/>
      <c r="G67" s="176"/>
      <c r="H67" s="176"/>
      <c r="I67" s="176">
        <v>18.18</v>
      </c>
    </row>
    <row r="68" spans="1:9">
      <c r="A68" s="122" t="s">
        <v>179</v>
      </c>
      <c r="B68" s="122" t="s">
        <v>487</v>
      </c>
      <c r="C68" s="122" t="s">
        <v>79</v>
      </c>
      <c r="D68" s="123" t="s">
        <v>112</v>
      </c>
      <c r="E68" s="122" t="s">
        <v>113</v>
      </c>
      <c r="F68" s="177">
        <v>37.1</v>
      </c>
      <c r="G68" s="177">
        <v>0.39</v>
      </c>
      <c r="H68" s="177">
        <v>0.49</v>
      </c>
      <c r="I68" s="177">
        <v>18.18</v>
      </c>
    </row>
    <row r="69" spans="1:9">
      <c r="A69" s="120" t="s">
        <v>180</v>
      </c>
      <c r="B69" s="120"/>
      <c r="C69" s="120"/>
      <c r="D69" s="121" t="s">
        <v>115</v>
      </c>
      <c r="E69" s="121"/>
      <c r="F69" s="176"/>
      <c r="G69" s="176"/>
      <c r="H69" s="176"/>
      <c r="I69" s="176">
        <v>50.38</v>
      </c>
    </row>
    <row r="70" spans="1:9">
      <c r="A70" s="122" t="s">
        <v>181</v>
      </c>
      <c r="B70" s="122" t="s">
        <v>488</v>
      </c>
      <c r="C70" s="122" t="s">
        <v>79</v>
      </c>
      <c r="D70" s="123" t="s">
        <v>489</v>
      </c>
      <c r="E70" s="122" t="s">
        <v>76</v>
      </c>
      <c r="F70" s="177">
        <v>359.87</v>
      </c>
      <c r="G70" s="177">
        <v>0.11</v>
      </c>
      <c r="H70" s="177">
        <v>0.14000000000000001</v>
      </c>
      <c r="I70" s="177">
        <v>50.38</v>
      </c>
    </row>
    <row r="71" spans="1:9">
      <c r="A71" s="120" t="s">
        <v>182</v>
      </c>
      <c r="B71" s="120"/>
      <c r="C71" s="120"/>
      <c r="D71" s="121" t="s">
        <v>119</v>
      </c>
      <c r="E71" s="121"/>
      <c r="F71" s="176"/>
      <c r="G71" s="176"/>
      <c r="H71" s="176"/>
      <c r="I71" s="176">
        <v>33089.08</v>
      </c>
    </row>
    <row r="72" spans="1:9" ht="48">
      <c r="A72" s="122" t="s">
        <v>183</v>
      </c>
      <c r="B72" s="122" t="s">
        <v>499</v>
      </c>
      <c r="C72" s="122" t="s">
        <v>79</v>
      </c>
      <c r="D72" s="123" t="s">
        <v>500</v>
      </c>
      <c r="E72" s="122" t="s">
        <v>113</v>
      </c>
      <c r="F72" s="177">
        <v>74.2</v>
      </c>
      <c r="G72" s="177">
        <v>35.69</v>
      </c>
      <c r="H72" s="177">
        <v>45.02</v>
      </c>
      <c r="I72" s="177">
        <v>3340.48</v>
      </c>
    </row>
    <row r="73" spans="1:9" ht="24">
      <c r="A73" s="122" t="s">
        <v>184</v>
      </c>
      <c r="B73" s="122" t="s">
        <v>501</v>
      </c>
      <c r="C73" s="122" t="s">
        <v>79</v>
      </c>
      <c r="D73" s="123" t="s">
        <v>123</v>
      </c>
      <c r="E73" s="122" t="s">
        <v>76</v>
      </c>
      <c r="F73" s="177">
        <v>259.7</v>
      </c>
      <c r="G73" s="177">
        <v>71.59</v>
      </c>
      <c r="H73" s="177">
        <v>90.3</v>
      </c>
      <c r="I73" s="177">
        <v>23450.91</v>
      </c>
    </row>
    <row r="74" spans="1:9" ht="36">
      <c r="A74" s="122" t="s">
        <v>185</v>
      </c>
      <c r="B74" s="122" t="s">
        <v>502</v>
      </c>
      <c r="C74" s="122" t="s">
        <v>79</v>
      </c>
      <c r="D74" s="123" t="s">
        <v>457</v>
      </c>
      <c r="E74" s="122" t="s">
        <v>80</v>
      </c>
      <c r="F74" s="177">
        <v>4.62</v>
      </c>
      <c r="G74" s="177">
        <v>650.5</v>
      </c>
      <c r="H74" s="177">
        <v>820.54</v>
      </c>
      <c r="I74" s="177">
        <v>3790.89</v>
      </c>
    </row>
    <row r="75" spans="1:9" ht="24">
      <c r="A75" s="122" t="s">
        <v>187</v>
      </c>
      <c r="B75" s="122" t="s">
        <v>504</v>
      </c>
      <c r="C75" s="122" t="s">
        <v>74</v>
      </c>
      <c r="D75" s="123" t="s">
        <v>505</v>
      </c>
      <c r="E75" s="122" t="s">
        <v>96</v>
      </c>
      <c r="F75" s="177">
        <v>2</v>
      </c>
      <c r="G75" s="177">
        <v>503.2</v>
      </c>
      <c r="H75" s="177">
        <v>634.74</v>
      </c>
      <c r="I75" s="177">
        <v>1269.48</v>
      </c>
    </row>
    <row r="76" spans="1:9" ht="24">
      <c r="A76" s="122" t="s">
        <v>188</v>
      </c>
      <c r="B76" s="122" t="s">
        <v>506</v>
      </c>
      <c r="C76" s="122" t="s">
        <v>74</v>
      </c>
      <c r="D76" s="123" t="s">
        <v>81</v>
      </c>
      <c r="E76" s="122" t="s">
        <v>76</v>
      </c>
      <c r="F76" s="177">
        <v>15.13</v>
      </c>
      <c r="G76" s="177">
        <v>55.97</v>
      </c>
      <c r="H76" s="177">
        <v>70.599999999999994</v>
      </c>
      <c r="I76" s="177">
        <v>1068.18</v>
      </c>
    </row>
    <row r="77" spans="1:9">
      <c r="A77" s="122" t="s">
        <v>189</v>
      </c>
      <c r="B77" s="122" t="s">
        <v>507</v>
      </c>
      <c r="C77" s="122" t="s">
        <v>74</v>
      </c>
      <c r="D77" s="123" t="s">
        <v>508</v>
      </c>
      <c r="E77" s="122" t="s">
        <v>83</v>
      </c>
      <c r="F77" s="177">
        <v>359.87</v>
      </c>
      <c r="G77" s="177">
        <v>0.37</v>
      </c>
      <c r="H77" s="177">
        <v>0.47</v>
      </c>
      <c r="I77" s="177">
        <v>169.14</v>
      </c>
    </row>
    <row r="78" spans="1:9">
      <c r="A78" s="120" t="s">
        <v>191</v>
      </c>
      <c r="B78" s="120"/>
      <c r="C78" s="120"/>
      <c r="D78" s="121" t="s">
        <v>129</v>
      </c>
      <c r="E78" s="121"/>
      <c r="F78" s="176"/>
      <c r="G78" s="176"/>
      <c r="H78" s="176"/>
      <c r="I78" s="176">
        <v>1429.15</v>
      </c>
    </row>
    <row r="79" spans="1:9" ht="24">
      <c r="A79" s="122" t="s">
        <v>192</v>
      </c>
      <c r="B79" s="122" t="s">
        <v>509</v>
      </c>
      <c r="C79" s="122" t="s">
        <v>79</v>
      </c>
      <c r="D79" s="123" t="s">
        <v>131</v>
      </c>
      <c r="E79" s="122" t="s">
        <v>113</v>
      </c>
      <c r="F79" s="177">
        <v>74.2</v>
      </c>
      <c r="G79" s="177">
        <v>1.27</v>
      </c>
      <c r="H79" s="177">
        <v>1.6</v>
      </c>
      <c r="I79" s="177">
        <v>118.72</v>
      </c>
    </row>
    <row r="80" spans="1:9" ht="24">
      <c r="A80" s="124" t="s">
        <v>193</v>
      </c>
      <c r="B80" s="124" t="s">
        <v>510</v>
      </c>
      <c r="C80" s="124" t="s">
        <v>79</v>
      </c>
      <c r="D80" s="125" t="s">
        <v>97</v>
      </c>
      <c r="E80" s="124" t="s">
        <v>96</v>
      </c>
      <c r="F80" s="178">
        <v>2</v>
      </c>
      <c r="G80" s="178">
        <v>75.73</v>
      </c>
      <c r="H80" s="178">
        <v>95.53</v>
      </c>
      <c r="I80" s="178">
        <v>191.06</v>
      </c>
    </row>
    <row r="81" spans="1:9" ht="24">
      <c r="A81" s="122" t="s">
        <v>194</v>
      </c>
      <c r="B81" s="122" t="s">
        <v>511</v>
      </c>
      <c r="C81" s="122" t="s">
        <v>256</v>
      </c>
      <c r="D81" s="123" t="s">
        <v>456</v>
      </c>
      <c r="E81" s="122" t="s">
        <v>76</v>
      </c>
      <c r="F81" s="177">
        <v>1.18</v>
      </c>
      <c r="G81" s="177">
        <v>413.72</v>
      </c>
      <c r="H81" s="177">
        <v>521.87</v>
      </c>
      <c r="I81" s="177">
        <v>615.80999999999995</v>
      </c>
    </row>
    <row r="82" spans="1:9" ht="24">
      <c r="A82" s="122" t="s">
        <v>195</v>
      </c>
      <c r="B82" s="122" t="s">
        <v>512</v>
      </c>
      <c r="C82" s="122" t="s">
        <v>256</v>
      </c>
      <c r="D82" s="123" t="s">
        <v>436</v>
      </c>
      <c r="E82" s="122" t="s">
        <v>136</v>
      </c>
      <c r="F82" s="177">
        <v>4</v>
      </c>
      <c r="G82" s="177">
        <v>99.8</v>
      </c>
      <c r="H82" s="177">
        <v>125.89</v>
      </c>
      <c r="I82" s="177">
        <v>503.56</v>
      </c>
    </row>
    <row r="83" spans="1:9">
      <c r="A83" s="120" t="s">
        <v>196</v>
      </c>
      <c r="B83" s="120"/>
      <c r="C83" s="120"/>
      <c r="D83" s="121" t="s">
        <v>516</v>
      </c>
      <c r="E83" s="121"/>
      <c r="F83" s="176"/>
      <c r="G83" s="176"/>
      <c r="H83" s="176"/>
      <c r="I83" s="176">
        <v>171292.35</v>
      </c>
    </row>
    <row r="84" spans="1:9">
      <c r="A84" s="120" t="s">
        <v>198</v>
      </c>
      <c r="B84" s="120"/>
      <c r="C84" s="120"/>
      <c r="D84" s="121" t="s">
        <v>110</v>
      </c>
      <c r="E84" s="121"/>
      <c r="F84" s="176"/>
      <c r="G84" s="176"/>
      <c r="H84" s="176"/>
      <c r="I84" s="176">
        <v>93.1</v>
      </c>
    </row>
    <row r="85" spans="1:9">
      <c r="A85" s="122" t="s">
        <v>199</v>
      </c>
      <c r="B85" s="122" t="s">
        <v>487</v>
      </c>
      <c r="C85" s="122" t="s">
        <v>79</v>
      </c>
      <c r="D85" s="123" t="s">
        <v>112</v>
      </c>
      <c r="E85" s="122" t="s">
        <v>113</v>
      </c>
      <c r="F85" s="177">
        <v>190</v>
      </c>
      <c r="G85" s="177">
        <v>0.39</v>
      </c>
      <c r="H85" s="177">
        <v>0.49</v>
      </c>
      <c r="I85" s="177">
        <v>93.1</v>
      </c>
    </row>
    <row r="86" spans="1:9">
      <c r="A86" s="120" t="s">
        <v>200</v>
      </c>
      <c r="B86" s="120"/>
      <c r="C86" s="120"/>
      <c r="D86" s="121" t="s">
        <v>115</v>
      </c>
      <c r="E86" s="121"/>
      <c r="F86" s="176"/>
      <c r="G86" s="176"/>
      <c r="H86" s="176"/>
      <c r="I86" s="176">
        <v>258.02</v>
      </c>
    </row>
    <row r="87" spans="1:9">
      <c r="A87" s="122" t="s">
        <v>201</v>
      </c>
      <c r="B87" s="122" t="s">
        <v>488</v>
      </c>
      <c r="C87" s="122" t="s">
        <v>79</v>
      </c>
      <c r="D87" s="123" t="s">
        <v>489</v>
      </c>
      <c r="E87" s="122" t="s">
        <v>76</v>
      </c>
      <c r="F87" s="177">
        <v>1843</v>
      </c>
      <c r="G87" s="177">
        <v>0.11</v>
      </c>
      <c r="H87" s="177">
        <v>0.14000000000000001</v>
      </c>
      <c r="I87" s="177">
        <v>258.02</v>
      </c>
    </row>
    <row r="88" spans="1:9">
      <c r="A88" s="120" t="s">
        <v>202</v>
      </c>
      <c r="B88" s="120"/>
      <c r="C88" s="120"/>
      <c r="D88" s="121" t="s">
        <v>119</v>
      </c>
      <c r="E88" s="121"/>
      <c r="F88" s="176"/>
      <c r="G88" s="176"/>
      <c r="H88" s="176"/>
      <c r="I88" s="176">
        <v>169456.6</v>
      </c>
    </row>
    <row r="89" spans="1:9" ht="48">
      <c r="A89" s="122" t="s">
        <v>203</v>
      </c>
      <c r="B89" s="122" t="s">
        <v>499</v>
      </c>
      <c r="C89" s="122" t="s">
        <v>79</v>
      </c>
      <c r="D89" s="123" t="s">
        <v>500</v>
      </c>
      <c r="E89" s="122" t="s">
        <v>113</v>
      </c>
      <c r="F89" s="177">
        <v>380</v>
      </c>
      <c r="G89" s="177">
        <v>35.69</v>
      </c>
      <c r="H89" s="177">
        <v>45.02</v>
      </c>
      <c r="I89" s="177">
        <v>17107.599999999999</v>
      </c>
    </row>
    <row r="90" spans="1:9" ht="24">
      <c r="A90" s="122" t="s">
        <v>204</v>
      </c>
      <c r="B90" s="122" t="s">
        <v>501</v>
      </c>
      <c r="C90" s="122" t="s">
        <v>79</v>
      </c>
      <c r="D90" s="123" t="s">
        <v>123</v>
      </c>
      <c r="E90" s="122" t="s">
        <v>76</v>
      </c>
      <c r="F90" s="177">
        <v>1330</v>
      </c>
      <c r="G90" s="177">
        <v>71.59</v>
      </c>
      <c r="H90" s="177">
        <v>90.3</v>
      </c>
      <c r="I90" s="177">
        <v>120099</v>
      </c>
    </row>
    <row r="91" spans="1:9" ht="36">
      <c r="A91" s="122" t="s">
        <v>205</v>
      </c>
      <c r="B91" s="122" t="s">
        <v>502</v>
      </c>
      <c r="C91" s="122" t="s">
        <v>79</v>
      </c>
      <c r="D91" s="123" t="s">
        <v>457</v>
      </c>
      <c r="E91" s="122" t="s">
        <v>80</v>
      </c>
      <c r="F91" s="177">
        <v>25.86</v>
      </c>
      <c r="G91" s="177">
        <v>650.5</v>
      </c>
      <c r="H91" s="177">
        <v>820.54</v>
      </c>
      <c r="I91" s="177">
        <v>21219.16</v>
      </c>
    </row>
    <row r="92" spans="1:9" ht="24">
      <c r="A92" s="122" t="s">
        <v>206</v>
      </c>
      <c r="B92" s="122" t="s">
        <v>503</v>
      </c>
      <c r="C92" s="122" t="s">
        <v>74</v>
      </c>
      <c r="D92" s="123" t="s">
        <v>102</v>
      </c>
      <c r="E92" s="122" t="s">
        <v>113</v>
      </c>
      <c r="F92" s="177">
        <v>42</v>
      </c>
      <c r="G92" s="177">
        <v>29.8</v>
      </c>
      <c r="H92" s="177">
        <v>37.590000000000003</v>
      </c>
      <c r="I92" s="177">
        <v>1578.78</v>
      </c>
    </row>
    <row r="93" spans="1:9" ht="24">
      <c r="A93" s="122" t="s">
        <v>207</v>
      </c>
      <c r="B93" s="122" t="s">
        <v>504</v>
      </c>
      <c r="C93" s="122" t="s">
        <v>74</v>
      </c>
      <c r="D93" s="123" t="s">
        <v>505</v>
      </c>
      <c r="E93" s="122" t="s">
        <v>96</v>
      </c>
      <c r="F93" s="177">
        <v>4</v>
      </c>
      <c r="G93" s="177">
        <v>503.2</v>
      </c>
      <c r="H93" s="177">
        <v>634.74</v>
      </c>
      <c r="I93" s="177">
        <v>2538.96</v>
      </c>
    </row>
    <row r="94" spans="1:9" ht="24">
      <c r="A94" s="122" t="s">
        <v>208</v>
      </c>
      <c r="B94" s="122" t="s">
        <v>506</v>
      </c>
      <c r="C94" s="122" t="s">
        <v>74</v>
      </c>
      <c r="D94" s="123" t="s">
        <v>81</v>
      </c>
      <c r="E94" s="122" t="s">
        <v>76</v>
      </c>
      <c r="F94" s="177">
        <v>85.65</v>
      </c>
      <c r="G94" s="177">
        <v>55.97</v>
      </c>
      <c r="H94" s="177">
        <v>70.599999999999994</v>
      </c>
      <c r="I94" s="177">
        <v>6046.89</v>
      </c>
    </row>
    <row r="95" spans="1:9">
      <c r="A95" s="122" t="s">
        <v>209</v>
      </c>
      <c r="B95" s="122" t="s">
        <v>507</v>
      </c>
      <c r="C95" s="122" t="s">
        <v>74</v>
      </c>
      <c r="D95" s="123" t="s">
        <v>508</v>
      </c>
      <c r="E95" s="122" t="s">
        <v>83</v>
      </c>
      <c r="F95" s="177">
        <v>1843</v>
      </c>
      <c r="G95" s="177">
        <v>0.37</v>
      </c>
      <c r="H95" s="177">
        <v>0.47</v>
      </c>
      <c r="I95" s="177">
        <v>866.21</v>
      </c>
    </row>
    <row r="96" spans="1:9">
      <c r="A96" s="120" t="s">
        <v>211</v>
      </c>
      <c r="B96" s="120"/>
      <c r="C96" s="120"/>
      <c r="D96" s="121" t="s">
        <v>129</v>
      </c>
      <c r="E96" s="121"/>
      <c r="F96" s="176"/>
      <c r="G96" s="176"/>
      <c r="H96" s="176"/>
      <c r="I96" s="176">
        <v>1484.63</v>
      </c>
    </row>
    <row r="97" spans="1:13" ht="24">
      <c r="A97" s="122" t="s">
        <v>212</v>
      </c>
      <c r="B97" s="122" t="s">
        <v>509</v>
      </c>
      <c r="C97" s="122" t="s">
        <v>79</v>
      </c>
      <c r="D97" s="123" t="s">
        <v>131</v>
      </c>
      <c r="E97" s="122" t="s">
        <v>113</v>
      </c>
      <c r="F97" s="177">
        <v>380</v>
      </c>
      <c r="G97" s="177">
        <v>1.27</v>
      </c>
      <c r="H97" s="177">
        <v>1.6</v>
      </c>
      <c r="I97" s="177">
        <v>608</v>
      </c>
    </row>
    <row r="98" spans="1:13" ht="24">
      <c r="A98" s="124" t="s">
        <v>213</v>
      </c>
      <c r="B98" s="124" t="s">
        <v>510</v>
      </c>
      <c r="C98" s="124" t="s">
        <v>79</v>
      </c>
      <c r="D98" s="125" t="s">
        <v>97</v>
      </c>
      <c r="E98" s="124" t="s">
        <v>96</v>
      </c>
      <c r="F98" s="178">
        <v>2</v>
      </c>
      <c r="G98" s="178">
        <v>75.73</v>
      </c>
      <c r="H98" s="178">
        <v>95.53</v>
      </c>
      <c r="I98" s="178">
        <v>191.06</v>
      </c>
    </row>
    <row r="99" spans="1:13" ht="24">
      <c r="A99" s="122" t="s">
        <v>214</v>
      </c>
      <c r="B99" s="122" t="s">
        <v>511</v>
      </c>
      <c r="C99" s="122" t="s">
        <v>256</v>
      </c>
      <c r="D99" s="123" t="s">
        <v>456</v>
      </c>
      <c r="E99" s="122" t="s">
        <v>76</v>
      </c>
      <c r="F99" s="177">
        <v>0.59</v>
      </c>
      <c r="G99" s="177">
        <v>413.72</v>
      </c>
      <c r="H99" s="177">
        <v>521.87</v>
      </c>
      <c r="I99" s="177">
        <v>307.89999999999998</v>
      </c>
    </row>
    <row r="100" spans="1:13" ht="24">
      <c r="A100" s="122" t="s">
        <v>215</v>
      </c>
      <c r="B100" s="122" t="s">
        <v>512</v>
      </c>
      <c r="C100" s="122" t="s">
        <v>256</v>
      </c>
      <c r="D100" s="123" t="s">
        <v>436</v>
      </c>
      <c r="E100" s="122" t="s">
        <v>136</v>
      </c>
      <c r="F100" s="177">
        <v>3</v>
      </c>
      <c r="G100" s="177">
        <v>99.8</v>
      </c>
      <c r="H100" s="177">
        <v>125.89</v>
      </c>
      <c r="I100" s="177">
        <v>377.67</v>
      </c>
    </row>
    <row r="101" spans="1:13">
      <c r="A101" s="329" t="s">
        <v>62</v>
      </c>
      <c r="B101" s="330"/>
      <c r="C101" s="330"/>
      <c r="D101" s="330"/>
      <c r="E101" s="330"/>
      <c r="F101" s="330"/>
      <c r="G101" s="330"/>
      <c r="H101" s="330"/>
      <c r="I101" s="331"/>
    </row>
    <row r="102" spans="1:13">
      <c r="A102" s="120">
        <v>1</v>
      </c>
      <c r="B102" s="120"/>
      <c r="C102" s="120"/>
      <c r="D102" s="121" t="s">
        <v>110</v>
      </c>
      <c r="E102" s="121"/>
      <c r="F102" s="176"/>
      <c r="G102" s="176"/>
      <c r="H102" s="176"/>
      <c r="I102" s="176">
        <f>I103+I104</f>
        <v>3126.26</v>
      </c>
    </row>
    <row r="103" spans="1:13" ht="24">
      <c r="A103" s="122" t="s">
        <v>288</v>
      </c>
      <c r="B103" s="122">
        <v>103689</v>
      </c>
      <c r="C103" s="122" t="s">
        <v>79</v>
      </c>
      <c r="D103" s="123" t="s">
        <v>486</v>
      </c>
      <c r="E103" s="122" t="s">
        <v>76</v>
      </c>
      <c r="F103" s="177">
        <f>F11</f>
        <v>8</v>
      </c>
      <c r="G103" s="177">
        <v>287.11</v>
      </c>
      <c r="H103" s="177">
        <v>362.16</v>
      </c>
      <c r="I103" s="177">
        <f>I11</f>
        <v>2897.28</v>
      </c>
      <c r="K103" s="95">
        <f>ROUND(H103*F103,2)</f>
        <v>2897.28</v>
      </c>
      <c r="M103" s="100">
        <f>I103-K103</f>
        <v>0</v>
      </c>
    </row>
    <row r="104" spans="1:13">
      <c r="A104" s="122" t="s">
        <v>289</v>
      </c>
      <c r="B104" s="122">
        <v>99064</v>
      </c>
      <c r="C104" s="122" t="s">
        <v>79</v>
      </c>
      <c r="D104" s="123" t="s">
        <v>112</v>
      </c>
      <c r="E104" s="122" t="s">
        <v>113</v>
      </c>
      <c r="F104" s="177">
        <f>F85+F51+F68+F12+F33</f>
        <v>467.3</v>
      </c>
      <c r="G104" s="177">
        <v>0.39</v>
      </c>
      <c r="H104" s="177">
        <v>0.49</v>
      </c>
      <c r="I104" s="177">
        <f>I85+I51+I68+I12+I33</f>
        <v>228.98000000000002</v>
      </c>
      <c r="K104" s="95">
        <f t="shared" ref="K104:K122" si="0">ROUND(H104*F104,2)</f>
        <v>228.98</v>
      </c>
      <c r="M104" s="100">
        <f t="shared" ref="M104:M122" si="1">I104-K104</f>
        <v>0</v>
      </c>
    </row>
    <row r="105" spans="1:13">
      <c r="A105" s="120">
        <v>2</v>
      </c>
      <c r="B105" s="120"/>
      <c r="C105" s="120"/>
      <c r="D105" s="121" t="s">
        <v>115</v>
      </c>
      <c r="E105" s="121"/>
      <c r="F105" s="176"/>
      <c r="G105" s="176"/>
      <c r="H105" s="176"/>
      <c r="I105" s="176">
        <f>SUM(I106:I109)</f>
        <v>2473.56</v>
      </c>
      <c r="M105" s="100"/>
    </row>
    <row r="106" spans="1:13">
      <c r="A106" s="122" t="s">
        <v>290</v>
      </c>
      <c r="B106" s="122">
        <v>100575</v>
      </c>
      <c r="C106" s="122" t="s">
        <v>79</v>
      </c>
      <c r="D106" s="123" t="s">
        <v>489</v>
      </c>
      <c r="E106" s="122" t="s">
        <v>76</v>
      </c>
      <c r="F106" s="177">
        <f>F87+F70+F53+F14+F35</f>
        <v>4532.8099999999995</v>
      </c>
      <c r="G106" s="177">
        <v>0.11</v>
      </c>
      <c r="H106" s="177">
        <v>0.14000000000000001</v>
      </c>
      <c r="I106" s="177">
        <f>I87+I70+I53+I14+I35</f>
        <v>634.58999999999992</v>
      </c>
      <c r="K106" s="95">
        <f t="shared" si="0"/>
        <v>634.59</v>
      </c>
      <c r="M106" s="100">
        <f t="shared" si="1"/>
        <v>0</v>
      </c>
    </row>
    <row r="107" spans="1:13">
      <c r="A107" s="122" t="s">
        <v>481</v>
      </c>
      <c r="B107" s="122" t="s">
        <v>491</v>
      </c>
      <c r="C107" s="122" t="s">
        <v>74</v>
      </c>
      <c r="D107" s="123" t="s">
        <v>492</v>
      </c>
      <c r="E107" s="122" t="s">
        <v>80</v>
      </c>
      <c r="F107" s="177">
        <f>F15</f>
        <v>23.58</v>
      </c>
      <c r="G107" s="177">
        <v>6.9</v>
      </c>
      <c r="H107" s="177">
        <v>8.6999999999999993</v>
      </c>
      <c r="I107" s="177">
        <f>I15</f>
        <v>205.15</v>
      </c>
      <c r="K107" s="95">
        <f t="shared" si="0"/>
        <v>205.15</v>
      </c>
      <c r="M107" s="100">
        <f t="shared" si="1"/>
        <v>0</v>
      </c>
    </row>
    <row r="108" spans="1:13" ht="36">
      <c r="A108" s="122" t="s">
        <v>482</v>
      </c>
      <c r="B108" s="122">
        <v>101126</v>
      </c>
      <c r="C108" s="122" t="s">
        <v>79</v>
      </c>
      <c r="D108" s="123" t="s">
        <v>495</v>
      </c>
      <c r="E108" s="122" t="s">
        <v>80</v>
      </c>
      <c r="F108" s="177">
        <f>F16</f>
        <v>45.74</v>
      </c>
      <c r="G108" s="177">
        <v>11.13</v>
      </c>
      <c r="H108" s="177">
        <v>14.04</v>
      </c>
      <c r="I108" s="177">
        <f>I16</f>
        <v>642.19000000000005</v>
      </c>
      <c r="K108" s="95">
        <f t="shared" si="0"/>
        <v>642.19000000000005</v>
      </c>
      <c r="M108" s="100">
        <f t="shared" si="1"/>
        <v>0</v>
      </c>
    </row>
    <row r="109" spans="1:13" ht="36">
      <c r="A109" s="122" t="s">
        <v>483</v>
      </c>
      <c r="B109" s="122">
        <v>103326</v>
      </c>
      <c r="C109" s="122" t="s">
        <v>79</v>
      </c>
      <c r="D109" s="123" t="s">
        <v>498</v>
      </c>
      <c r="E109" s="122" t="s">
        <v>76</v>
      </c>
      <c r="F109" s="177">
        <f>F17</f>
        <v>10.6</v>
      </c>
      <c r="G109" s="177">
        <v>74.16</v>
      </c>
      <c r="H109" s="177">
        <v>93.55</v>
      </c>
      <c r="I109" s="177">
        <f>I17</f>
        <v>991.63</v>
      </c>
      <c r="K109" s="95">
        <f t="shared" si="0"/>
        <v>991.63</v>
      </c>
      <c r="M109" s="100">
        <f t="shared" si="1"/>
        <v>0</v>
      </c>
    </row>
    <row r="110" spans="1:13">
      <c r="A110" s="120">
        <v>3</v>
      </c>
      <c r="B110" s="120"/>
      <c r="C110" s="120"/>
      <c r="D110" s="121" t="s">
        <v>119</v>
      </c>
      <c r="E110" s="121"/>
      <c r="F110" s="176"/>
      <c r="G110" s="176"/>
      <c r="H110" s="176"/>
      <c r="I110" s="176">
        <f>SUM(I111:I117)</f>
        <v>416004.91</v>
      </c>
      <c r="M110" s="100"/>
    </row>
    <row r="111" spans="1:13" ht="48">
      <c r="A111" s="122" t="s">
        <v>737</v>
      </c>
      <c r="B111" s="122">
        <v>94273</v>
      </c>
      <c r="C111" s="122" t="s">
        <v>79</v>
      </c>
      <c r="D111" s="123" t="s">
        <v>500</v>
      </c>
      <c r="E111" s="122" t="s">
        <v>113</v>
      </c>
      <c r="F111" s="177">
        <f>F89+F72+F55+F37+F19</f>
        <v>920.59999999999991</v>
      </c>
      <c r="G111" s="177">
        <v>35.69</v>
      </c>
      <c r="H111" s="177">
        <v>45.02</v>
      </c>
      <c r="I111" s="177">
        <f>I89+I72+I55+I37+I19</f>
        <v>41445.410000000003</v>
      </c>
      <c r="K111" s="95">
        <f t="shared" si="0"/>
        <v>41445.410000000003</v>
      </c>
      <c r="M111" s="100">
        <f t="shared" si="1"/>
        <v>0</v>
      </c>
    </row>
    <row r="112" spans="1:13" ht="24">
      <c r="A112" s="122" t="s">
        <v>291</v>
      </c>
      <c r="B112" s="122">
        <v>101169</v>
      </c>
      <c r="C112" s="122" t="s">
        <v>79</v>
      </c>
      <c r="D112" s="123" t="s">
        <v>123</v>
      </c>
      <c r="E112" s="122" t="s">
        <v>76</v>
      </c>
      <c r="F112" s="177">
        <f>F90+F73+F56+F38+F20</f>
        <v>3271.1000000000004</v>
      </c>
      <c r="G112" s="177">
        <v>71.59</v>
      </c>
      <c r="H112" s="177">
        <v>90.3</v>
      </c>
      <c r="I112" s="177">
        <f>I90+I73+I56+I38+I20</f>
        <v>295380.33</v>
      </c>
      <c r="K112" s="95">
        <f t="shared" si="0"/>
        <v>295380.33</v>
      </c>
      <c r="M112" s="100">
        <f t="shared" si="1"/>
        <v>0</v>
      </c>
    </row>
    <row r="113" spans="1:13" ht="36">
      <c r="A113" s="122" t="s">
        <v>738</v>
      </c>
      <c r="B113" s="122">
        <v>94990</v>
      </c>
      <c r="C113" s="122" t="s">
        <v>79</v>
      </c>
      <c r="D113" s="123" t="s">
        <v>457</v>
      </c>
      <c r="E113" s="122" t="s">
        <v>80</v>
      </c>
      <c r="F113" s="177">
        <f>F91+F74+F57+F39+F21</f>
        <v>62.849999999999994</v>
      </c>
      <c r="G113" s="177">
        <v>650.5</v>
      </c>
      <c r="H113" s="177">
        <v>820.54</v>
      </c>
      <c r="I113" s="177">
        <f>I91+I74+I57+I39+I21</f>
        <v>51570.93</v>
      </c>
      <c r="K113" s="95">
        <f>ROUND(H113*F113,2)</f>
        <v>51570.94</v>
      </c>
      <c r="M113" s="100">
        <f t="shared" si="1"/>
        <v>-1.0000000002037268E-2</v>
      </c>
    </row>
    <row r="114" spans="1:13" ht="24">
      <c r="A114" s="122" t="s">
        <v>739</v>
      </c>
      <c r="B114" s="122" t="s">
        <v>503</v>
      </c>
      <c r="C114" s="122" t="s">
        <v>74</v>
      </c>
      <c r="D114" s="123" t="s">
        <v>102</v>
      </c>
      <c r="E114" s="122" t="s">
        <v>113</v>
      </c>
      <c r="F114" s="177">
        <f>F92+F58+F40+F22</f>
        <v>77</v>
      </c>
      <c r="G114" s="177">
        <v>29.8</v>
      </c>
      <c r="H114" s="177">
        <v>37.590000000000003</v>
      </c>
      <c r="I114" s="177">
        <f>I92+I58+I40+I22</f>
        <v>2894.4300000000003</v>
      </c>
      <c r="K114" s="95">
        <f t="shared" si="0"/>
        <v>2894.43</v>
      </c>
      <c r="M114" s="100">
        <f t="shared" si="1"/>
        <v>0</v>
      </c>
    </row>
    <row r="115" spans="1:13" ht="24">
      <c r="A115" s="122" t="s">
        <v>740</v>
      </c>
      <c r="B115" s="122" t="s">
        <v>504</v>
      </c>
      <c r="C115" s="122" t="s">
        <v>74</v>
      </c>
      <c r="D115" s="123" t="s">
        <v>505</v>
      </c>
      <c r="E115" s="122" t="s">
        <v>96</v>
      </c>
      <c r="F115" s="177">
        <f>F93+F75+F59+F41+F23</f>
        <v>12</v>
      </c>
      <c r="G115" s="177">
        <v>503.2</v>
      </c>
      <c r="H115" s="177">
        <v>634.74</v>
      </c>
      <c r="I115" s="177">
        <f>I93+I75+I59+I41+I23</f>
        <v>7616.8799999999992</v>
      </c>
      <c r="K115" s="95">
        <f t="shared" si="0"/>
        <v>7616.88</v>
      </c>
      <c r="M115" s="100">
        <f t="shared" si="1"/>
        <v>0</v>
      </c>
    </row>
    <row r="116" spans="1:13" ht="24">
      <c r="A116" s="122" t="s">
        <v>741</v>
      </c>
      <c r="B116" s="122" t="s">
        <v>506</v>
      </c>
      <c r="C116" s="122" t="s">
        <v>74</v>
      </c>
      <c r="D116" s="123" t="s">
        <v>81</v>
      </c>
      <c r="E116" s="122" t="s">
        <v>76</v>
      </c>
      <c r="F116" s="177">
        <f>F94+F76+F60+F42+F24</f>
        <v>211.98999999999995</v>
      </c>
      <c r="G116" s="177">
        <v>55.97</v>
      </c>
      <c r="H116" s="177">
        <v>70.599999999999994</v>
      </c>
      <c r="I116" s="177">
        <f>I94+I76+I60+I42+I24</f>
        <v>14966.5</v>
      </c>
      <c r="K116" s="95">
        <f t="shared" si="0"/>
        <v>14966.49</v>
      </c>
      <c r="M116" s="100">
        <f t="shared" si="1"/>
        <v>1.0000000000218279E-2</v>
      </c>
    </row>
    <row r="117" spans="1:13">
      <c r="A117" s="122" t="s">
        <v>742</v>
      </c>
      <c r="B117" s="122" t="s">
        <v>507</v>
      </c>
      <c r="C117" s="122" t="s">
        <v>74</v>
      </c>
      <c r="D117" s="123" t="s">
        <v>508</v>
      </c>
      <c r="E117" s="122" t="s">
        <v>83</v>
      </c>
      <c r="F117" s="177">
        <f>F77+F95+F61+F43+F25</f>
        <v>4532.8099999999995</v>
      </c>
      <c r="G117" s="177">
        <v>0.37</v>
      </c>
      <c r="H117" s="177">
        <v>0.47</v>
      </c>
      <c r="I117" s="177">
        <f>I77+I95+I61+I43+I25</f>
        <v>2130.4299999999998</v>
      </c>
      <c r="K117" s="95">
        <f t="shared" si="0"/>
        <v>2130.42</v>
      </c>
      <c r="M117" s="100">
        <f t="shared" si="1"/>
        <v>9.9999999997635314E-3</v>
      </c>
    </row>
    <row r="118" spans="1:13">
      <c r="A118" s="120">
        <v>4</v>
      </c>
      <c r="B118" s="120"/>
      <c r="C118" s="120"/>
      <c r="D118" s="121" t="s">
        <v>129</v>
      </c>
      <c r="E118" s="121"/>
      <c r="F118" s="176"/>
      <c r="G118" s="176"/>
      <c r="H118" s="176"/>
      <c r="I118" s="176">
        <f>SUM(I119:I122)</f>
        <v>6723.72</v>
      </c>
      <c r="M118" s="100"/>
    </row>
    <row r="119" spans="1:13" ht="24">
      <c r="A119" s="122" t="s">
        <v>292</v>
      </c>
      <c r="B119" s="122">
        <v>102498</v>
      </c>
      <c r="C119" s="122" t="s">
        <v>79</v>
      </c>
      <c r="D119" s="123" t="s">
        <v>131</v>
      </c>
      <c r="E119" s="122" t="s">
        <v>113</v>
      </c>
      <c r="F119" s="177">
        <f>F97+F79+F63+F45+F27</f>
        <v>920.59999999999991</v>
      </c>
      <c r="G119" s="177">
        <v>1.27</v>
      </c>
      <c r="H119" s="177">
        <v>1.6</v>
      </c>
      <c r="I119" s="177">
        <f>I97+I79+I63+I45+I27</f>
        <v>1472.96</v>
      </c>
      <c r="K119" s="95">
        <f t="shared" si="0"/>
        <v>1472.96</v>
      </c>
      <c r="M119" s="100">
        <f t="shared" si="1"/>
        <v>0</v>
      </c>
    </row>
    <row r="120" spans="1:13" ht="24">
      <c r="A120" s="124" t="s">
        <v>293</v>
      </c>
      <c r="B120" s="124">
        <v>13521</v>
      </c>
      <c r="C120" s="124" t="s">
        <v>79</v>
      </c>
      <c r="D120" s="125" t="s">
        <v>97</v>
      </c>
      <c r="E120" s="124" t="s">
        <v>96</v>
      </c>
      <c r="F120" s="178">
        <f>F98+F80+F64+F46+F28</f>
        <v>10</v>
      </c>
      <c r="G120" s="178">
        <v>75.73</v>
      </c>
      <c r="H120" s="178">
        <v>95.53</v>
      </c>
      <c r="I120" s="178">
        <f>I98+I80+I64+I46+I28</f>
        <v>955.3</v>
      </c>
      <c r="K120" s="95">
        <f t="shared" si="0"/>
        <v>955.3</v>
      </c>
      <c r="M120" s="100">
        <f t="shared" si="1"/>
        <v>0</v>
      </c>
    </row>
    <row r="121" spans="1:13" ht="24">
      <c r="A121" s="122" t="s">
        <v>294</v>
      </c>
      <c r="B121" s="122">
        <v>5213417</v>
      </c>
      <c r="C121" s="122" t="s">
        <v>256</v>
      </c>
      <c r="D121" s="123" t="s">
        <v>456</v>
      </c>
      <c r="E121" s="122" t="s">
        <v>76</v>
      </c>
      <c r="F121" s="177">
        <f>F99+F81+F47+F29</f>
        <v>4.13</v>
      </c>
      <c r="G121" s="177">
        <v>413.72</v>
      </c>
      <c r="H121" s="177">
        <v>521.87</v>
      </c>
      <c r="I121" s="177">
        <f>I99+I81+I47+I29</f>
        <v>2155.33</v>
      </c>
      <c r="K121" s="95">
        <f t="shared" si="0"/>
        <v>2155.3200000000002</v>
      </c>
      <c r="M121" s="100">
        <f t="shared" si="1"/>
        <v>9.9999999997635314E-3</v>
      </c>
    </row>
    <row r="122" spans="1:13" ht="24">
      <c r="A122" s="122" t="s">
        <v>295</v>
      </c>
      <c r="B122" s="122">
        <v>5216111</v>
      </c>
      <c r="C122" s="122" t="s">
        <v>256</v>
      </c>
      <c r="D122" s="123" t="s">
        <v>436</v>
      </c>
      <c r="E122" s="122" t="s">
        <v>136</v>
      </c>
      <c r="F122" s="177">
        <f>F100+F82+F65+F48+F30</f>
        <v>17</v>
      </c>
      <c r="G122" s="177">
        <v>99.8</v>
      </c>
      <c r="H122" s="177">
        <v>125.89</v>
      </c>
      <c r="I122" s="177">
        <f>I100+I82+I65+I48+I30</f>
        <v>2140.13</v>
      </c>
      <c r="K122" s="95">
        <f t="shared" si="0"/>
        <v>2140.13</v>
      </c>
      <c r="M122" s="100">
        <f t="shared" si="1"/>
        <v>0</v>
      </c>
    </row>
    <row r="123" spans="1:13">
      <c r="A123" s="332" t="s">
        <v>61</v>
      </c>
      <c r="B123" s="333"/>
      <c r="C123" s="333"/>
      <c r="D123" s="333"/>
      <c r="E123" s="333"/>
      <c r="F123" s="333"/>
      <c r="G123" s="334"/>
      <c r="H123" s="335">
        <f>I118+I110+I105+I102</f>
        <v>428328.44999999995</v>
      </c>
      <c r="I123" s="336"/>
    </row>
    <row r="124" spans="1:13">
      <c r="A124" s="339" t="s">
        <v>54</v>
      </c>
      <c r="B124" s="340"/>
      <c r="C124" s="340"/>
      <c r="D124" s="340"/>
      <c r="E124" s="341"/>
      <c r="F124" s="337" t="s">
        <v>1</v>
      </c>
      <c r="G124" s="338"/>
      <c r="H124" s="337">
        <v>339560.77</v>
      </c>
      <c r="I124" s="338"/>
    </row>
    <row r="125" spans="1:13">
      <c r="A125" s="342"/>
      <c r="B125" s="343"/>
      <c r="C125" s="343"/>
      <c r="D125" s="343"/>
      <c r="E125" s="344"/>
      <c r="F125" s="337" t="s">
        <v>2</v>
      </c>
      <c r="G125" s="338"/>
      <c r="H125" s="337">
        <f>H126-H124</f>
        <v>88767.679999999935</v>
      </c>
      <c r="I125" s="338"/>
    </row>
    <row r="126" spans="1:13">
      <c r="A126" s="345"/>
      <c r="B126" s="346"/>
      <c r="C126" s="346"/>
      <c r="D126" s="346"/>
      <c r="E126" s="347"/>
      <c r="F126" s="337" t="s">
        <v>3</v>
      </c>
      <c r="G126" s="338"/>
      <c r="H126" s="337">
        <f>H123</f>
        <v>428328.44999999995</v>
      </c>
      <c r="I126" s="338"/>
    </row>
  </sheetData>
  <autoFilter ref="A2:C139" xr:uid="{00000000-0009-0000-0000-000003000000}">
    <filterColumn colId="1" showButton="0"/>
  </autoFilter>
  <mergeCells count="21">
    <mergeCell ref="G2:I2"/>
    <mergeCell ref="G3:I3"/>
    <mergeCell ref="G4:I4"/>
    <mergeCell ref="G5:I5"/>
    <mergeCell ref="A7:I7"/>
    <mergeCell ref="G6:I6"/>
    <mergeCell ref="B2:F2"/>
    <mergeCell ref="B3:F3"/>
    <mergeCell ref="B4:F4"/>
    <mergeCell ref="B5:F5"/>
    <mergeCell ref="B6:F6"/>
    <mergeCell ref="F126:G126"/>
    <mergeCell ref="A124:E126"/>
    <mergeCell ref="H124:I124"/>
    <mergeCell ref="H125:I125"/>
    <mergeCell ref="H126:I126"/>
    <mergeCell ref="A101:I101"/>
    <mergeCell ref="A123:G123"/>
    <mergeCell ref="H123:I123"/>
    <mergeCell ref="F124:G124"/>
    <mergeCell ref="F125:G125"/>
  </mergeCells>
  <phoneticPr fontId="41" type="noConversion"/>
  <printOptions horizontalCentered="1"/>
  <pageMargins left="0.21" right="0.34" top="1.58" bottom="1.1499999999999999" header="0.24" footer="0.2"/>
  <pageSetup paperSize="9" scale="59" fitToHeight="0" orientation="portrait" r:id="rId1"/>
  <headerFooter>
    <oddHeader>&amp;C&amp;G</oddHeader>
    <oddFooter>&amp;L&amp;G&amp;RPágina &amp;P de &amp;N</oddFooter>
  </headerFooter>
  <rowBreaks count="1" manualBreakCount="1">
    <brk id="100" max="8" man="1"/>
  </row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998"/>
  <sheetViews>
    <sheetView view="pageBreakPreview" zoomScaleNormal="100" zoomScaleSheetLayoutView="100" workbookViewId="0">
      <selection activeCell="D14" sqref="D14"/>
    </sheetView>
  </sheetViews>
  <sheetFormatPr defaultRowHeight="12.75" customHeight="1"/>
  <cols>
    <col min="1" max="1" width="13.875" style="104" customWidth="1"/>
    <col min="2" max="3" width="11.125" style="104" customWidth="1"/>
    <col min="4" max="4" width="43.625" style="105" customWidth="1"/>
    <col min="5" max="5" width="11.75" style="104" customWidth="1"/>
    <col min="6" max="6" width="9.625" style="104" customWidth="1"/>
    <col min="7" max="7" width="10" style="104" customWidth="1"/>
    <col min="8" max="8" width="12.75" style="106" customWidth="1"/>
    <col min="9" max="10" width="12.75" style="103" customWidth="1"/>
    <col min="11" max="11" width="9" style="102"/>
    <col min="12" max="12" width="11.625" style="103" customWidth="1"/>
    <col min="13" max="15" width="9" style="102"/>
    <col min="16" max="16" width="8.625" style="102" bestFit="1" customWidth="1"/>
    <col min="17" max="17" width="9" style="102"/>
    <col min="18" max="18" width="7.625" style="102" bestFit="1" customWidth="1"/>
    <col min="19" max="16384" width="9" style="102"/>
  </cols>
  <sheetData>
    <row r="1" spans="1:12" ht="12.75" customHeight="1">
      <c r="A1" s="375" t="s">
        <v>700</v>
      </c>
      <c r="B1" s="375"/>
      <c r="C1" s="375"/>
      <c r="D1" s="375"/>
      <c r="E1" s="375"/>
      <c r="F1" s="375"/>
      <c r="G1" s="375"/>
      <c r="H1" s="375"/>
      <c r="I1" s="375"/>
      <c r="J1" s="375"/>
      <c r="L1" s="102"/>
    </row>
    <row r="2" spans="1:12" ht="12.75" customHeight="1">
      <c r="A2" s="375"/>
      <c r="B2" s="375"/>
      <c r="C2" s="375"/>
      <c r="D2" s="375"/>
      <c r="E2" s="375"/>
      <c r="F2" s="375"/>
      <c r="G2" s="375"/>
      <c r="H2" s="375"/>
      <c r="I2" s="375"/>
      <c r="J2" s="375"/>
      <c r="L2" s="102"/>
    </row>
    <row r="3" spans="1:12" ht="12.75" customHeight="1">
      <c r="A3" s="375"/>
      <c r="B3" s="375"/>
      <c r="C3" s="375"/>
      <c r="D3" s="375"/>
      <c r="E3" s="375"/>
      <c r="F3" s="375"/>
      <c r="G3" s="375"/>
      <c r="H3" s="375"/>
      <c r="I3" s="375"/>
      <c r="J3" s="375"/>
      <c r="L3" s="102"/>
    </row>
    <row r="4" spans="1:12" ht="12.75" customHeight="1">
      <c r="A4" s="375"/>
      <c r="B4" s="375"/>
      <c r="C4" s="375"/>
      <c r="D4" s="375"/>
      <c r="E4" s="375"/>
      <c r="F4" s="375"/>
      <c r="G4" s="375"/>
      <c r="H4" s="375"/>
      <c r="I4" s="375"/>
      <c r="J4" s="375"/>
      <c r="L4" s="102"/>
    </row>
    <row r="5" spans="1:12" ht="27" customHeight="1">
      <c r="A5" s="375"/>
      <c r="B5" s="375"/>
      <c r="C5" s="375"/>
      <c r="D5" s="375"/>
      <c r="E5" s="375"/>
      <c r="F5" s="375"/>
      <c r="G5" s="375"/>
      <c r="H5" s="375"/>
      <c r="I5" s="375"/>
      <c r="J5" s="375"/>
      <c r="L5" s="102"/>
    </row>
    <row r="6" spans="1:12" ht="12.75" customHeight="1">
      <c r="D6" s="102"/>
      <c r="I6" s="102"/>
      <c r="J6" s="102"/>
      <c r="L6" s="102"/>
    </row>
    <row r="7" spans="1:12" ht="12.75" customHeight="1">
      <c r="A7" s="364" t="s">
        <v>65</v>
      </c>
      <c r="B7" s="364"/>
      <c r="C7" s="364"/>
      <c r="D7" s="364"/>
      <c r="E7" s="364"/>
      <c r="F7" s="364"/>
      <c r="G7" s="364"/>
      <c r="H7" s="364"/>
      <c r="I7" s="364"/>
      <c r="J7" s="364"/>
      <c r="L7" s="102"/>
    </row>
    <row r="8" spans="1:12" ht="12.75" customHeight="1">
      <c r="D8" s="102"/>
      <c r="I8" s="102"/>
      <c r="J8" s="102"/>
      <c r="L8" s="102"/>
    </row>
    <row r="9" spans="1:12" s="112" customFormat="1" ht="12.75" customHeight="1">
      <c r="A9" s="119" t="s">
        <v>107</v>
      </c>
      <c r="B9" s="119"/>
      <c r="C9" s="119"/>
      <c r="D9" s="109" t="s">
        <v>484</v>
      </c>
      <c r="E9" s="109"/>
      <c r="F9" s="365"/>
      <c r="G9" s="365"/>
      <c r="H9" s="110"/>
      <c r="I9" s="109"/>
      <c r="J9" s="111">
        <v>45748.58</v>
      </c>
    </row>
    <row r="10" spans="1:12" s="112" customFormat="1" ht="12.75" customHeight="1">
      <c r="A10" s="119" t="s">
        <v>109</v>
      </c>
      <c r="B10" s="119"/>
      <c r="C10" s="119"/>
      <c r="D10" s="109" t="s">
        <v>110</v>
      </c>
      <c r="E10" s="109"/>
      <c r="F10" s="365"/>
      <c r="G10" s="365"/>
      <c r="H10" s="110"/>
      <c r="I10" s="109"/>
      <c r="J10" s="111">
        <v>2918.84</v>
      </c>
    </row>
    <row r="11" spans="1:12" s="112" customFormat="1" ht="12.75" customHeight="1">
      <c r="A11" s="128" t="s">
        <v>66</v>
      </c>
      <c r="B11" s="128" t="s">
        <v>67</v>
      </c>
      <c r="C11" s="128" t="s">
        <v>68</v>
      </c>
      <c r="D11" s="126" t="s">
        <v>69</v>
      </c>
      <c r="E11" s="366" t="s">
        <v>517</v>
      </c>
      <c r="F11" s="366"/>
      <c r="G11" s="128" t="s">
        <v>70</v>
      </c>
      <c r="H11" s="127" t="s">
        <v>71</v>
      </c>
      <c r="I11" s="127" t="s">
        <v>72</v>
      </c>
      <c r="J11" s="127" t="s">
        <v>73</v>
      </c>
    </row>
    <row r="12" spans="1:12" s="112" customFormat="1" ht="12.75" customHeight="1">
      <c r="A12" s="114" t="s">
        <v>518</v>
      </c>
      <c r="B12" s="114" t="s">
        <v>485</v>
      </c>
      <c r="C12" s="114" t="s">
        <v>79</v>
      </c>
      <c r="D12" s="113" t="s">
        <v>486</v>
      </c>
      <c r="E12" s="367" t="s">
        <v>519</v>
      </c>
      <c r="F12" s="367"/>
      <c r="G12" s="114" t="s">
        <v>76</v>
      </c>
      <c r="H12" s="129">
        <v>1</v>
      </c>
      <c r="I12" s="115">
        <v>287.11</v>
      </c>
      <c r="J12" s="115">
        <v>287.11</v>
      </c>
    </row>
    <row r="13" spans="1:12" s="112" customFormat="1" ht="12.75" customHeight="1">
      <c r="A13" s="132" t="s">
        <v>520</v>
      </c>
      <c r="B13" s="132" t="s">
        <v>521</v>
      </c>
      <c r="C13" s="132" t="s">
        <v>79</v>
      </c>
      <c r="D13" s="130" t="s">
        <v>522</v>
      </c>
      <c r="E13" s="362" t="s">
        <v>523</v>
      </c>
      <c r="F13" s="362"/>
      <c r="G13" s="132" t="s">
        <v>76</v>
      </c>
      <c r="H13" s="133">
        <v>0.5</v>
      </c>
      <c r="I13" s="134">
        <v>20.9</v>
      </c>
      <c r="J13" s="134">
        <v>10.45</v>
      </c>
    </row>
    <row r="14" spans="1:12" s="112" customFormat="1" ht="12.75" customHeight="1">
      <c r="A14" s="132" t="s">
        <v>520</v>
      </c>
      <c r="B14" s="132" t="s">
        <v>524</v>
      </c>
      <c r="C14" s="132" t="s">
        <v>79</v>
      </c>
      <c r="D14" s="130" t="s">
        <v>394</v>
      </c>
      <c r="E14" s="362" t="s">
        <v>525</v>
      </c>
      <c r="F14" s="362"/>
      <c r="G14" s="132" t="s">
        <v>85</v>
      </c>
      <c r="H14" s="133">
        <v>0.37290000000000001</v>
      </c>
      <c r="I14" s="134">
        <v>21.04</v>
      </c>
      <c r="J14" s="134">
        <v>7.84</v>
      </c>
    </row>
    <row r="15" spans="1:12" s="112" customFormat="1" ht="12.75" customHeight="1">
      <c r="A15" s="132" t="s">
        <v>520</v>
      </c>
      <c r="B15" s="132" t="s">
        <v>526</v>
      </c>
      <c r="C15" s="132" t="s">
        <v>79</v>
      </c>
      <c r="D15" s="130" t="s">
        <v>86</v>
      </c>
      <c r="E15" s="362" t="s">
        <v>525</v>
      </c>
      <c r="F15" s="362"/>
      <c r="G15" s="132" t="s">
        <v>85</v>
      </c>
      <c r="H15" s="133">
        <v>1.1186</v>
      </c>
      <c r="I15" s="134">
        <v>16.86</v>
      </c>
      <c r="J15" s="134">
        <v>18.850000000000001</v>
      </c>
    </row>
    <row r="16" spans="1:12" s="112" customFormat="1" ht="12.75" customHeight="1">
      <c r="A16" s="136" t="s">
        <v>527</v>
      </c>
      <c r="B16" s="136" t="s">
        <v>528</v>
      </c>
      <c r="C16" s="136" t="s">
        <v>79</v>
      </c>
      <c r="D16" s="135" t="s">
        <v>460</v>
      </c>
      <c r="E16" s="363" t="s">
        <v>529</v>
      </c>
      <c r="F16" s="363"/>
      <c r="G16" s="136" t="s">
        <v>113</v>
      </c>
      <c r="H16" s="137">
        <v>3.2082999999999999</v>
      </c>
      <c r="I16" s="138">
        <v>6.56</v>
      </c>
      <c r="J16" s="138">
        <v>21.04</v>
      </c>
    </row>
    <row r="17" spans="1:10" s="112" customFormat="1" ht="12.75" customHeight="1">
      <c r="A17" s="136" t="s">
        <v>527</v>
      </c>
      <c r="B17" s="136" t="s">
        <v>530</v>
      </c>
      <c r="C17" s="136" t="s">
        <v>79</v>
      </c>
      <c r="D17" s="135" t="s">
        <v>531</v>
      </c>
      <c r="E17" s="363" t="s">
        <v>529</v>
      </c>
      <c r="F17" s="363"/>
      <c r="G17" s="136" t="s">
        <v>76</v>
      </c>
      <c r="H17" s="137">
        <v>1</v>
      </c>
      <c r="I17" s="138">
        <v>228.29</v>
      </c>
      <c r="J17" s="138">
        <v>228.29</v>
      </c>
    </row>
    <row r="18" spans="1:10" s="112" customFormat="1" ht="12.75" customHeight="1">
      <c r="A18" s="136" t="s">
        <v>527</v>
      </c>
      <c r="B18" s="136" t="s">
        <v>532</v>
      </c>
      <c r="C18" s="136" t="s">
        <v>79</v>
      </c>
      <c r="D18" s="135" t="s">
        <v>533</v>
      </c>
      <c r="E18" s="363" t="s">
        <v>529</v>
      </c>
      <c r="F18" s="363"/>
      <c r="G18" s="136" t="s">
        <v>89</v>
      </c>
      <c r="H18" s="137">
        <v>1.1299999999999999E-2</v>
      </c>
      <c r="I18" s="138">
        <v>35.340000000000003</v>
      </c>
      <c r="J18" s="138">
        <v>0.39</v>
      </c>
    </row>
    <row r="19" spans="1:10" s="112" customFormat="1" ht="12.75" customHeight="1">
      <c r="A19" s="136" t="s">
        <v>527</v>
      </c>
      <c r="B19" s="136" t="s">
        <v>534</v>
      </c>
      <c r="C19" s="136" t="s">
        <v>79</v>
      </c>
      <c r="D19" s="135" t="s">
        <v>535</v>
      </c>
      <c r="E19" s="363" t="s">
        <v>529</v>
      </c>
      <c r="F19" s="363"/>
      <c r="G19" s="136" t="s">
        <v>89</v>
      </c>
      <c r="H19" s="137">
        <v>1.32E-2</v>
      </c>
      <c r="I19" s="138">
        <v>18.940000000000001</v>
      </c>
      <c r="J19" s="138">
        <v>0.25</v>
      </c>
    </row>
    <row r="20" spans="1:10" s="112" customFormat="1" ht="12.75" customHeight="1">
      <c r="A20" s="148"/>
      <c r="B20" s="148"/>
      <c r="C20" s="148"/>
      <c r="D20" s="139"/>
      <c r="E20" s="139" t="s">
        <v>536</v>
      </c>
      <c r="F20" s="140">
        <v>12.72</v>
      </c>
      <c r="G20" s="139" t="s">
        <v>537</v>
      </c>
      <c r="H20" s="140">
        <v>10.79</v>
      </c>
      <c r="I20" s="139" t="s">
        <v>538</v>
      </c>
      <c r="J20" s="140">
        <v>23.51</v>
      </c>
    </row>
    <row r="21" spans="1:10" s="112" customFormat="1" ht="12.75" customHeight="1">
      <c r="A21" s="148"/>
      <c r="B21" s="148"/>
      <c r="C21" s="148"/>
      <c r="D21" s="139"/>
      <c r="E21" s="139" t="s">
        <v>539</v>
      </c>
      <c r="F21" s="140">
        <v>75.050554000000005</v>
      </c>
      <c r="G21" s="139"/>
      <c r="H21" s="368" t="s">
        <v>540</v>
      </c>
      <c r="I21" s="368"/>
      <c r="J21" s="140">
        <v>362.16</v>
      </c>
    </row>
    <row r="22" spans="1:10" s="112" customFormat="1" ht="12.75" customHeight="1" thickBot="1">
      <c r="A22" s="150"/>
      <c r="B22" s="150"/>
      <c r="C22" s="150"/>
      <c r="D22" s="141"/>
      <c r="E22" s="141"/>
      <c r="F22" s="141"/>
      <c r="G22" s="141" t="s">
        <v>541</v>
      </c>
      <c r="H22" s="142">
        <v>8</v>
      </c>
      <c r="I22" s="141" t="s">
        <v>542</v>
      </c>
      <c r="J22" s="143">
        <v>2897.28</v>
      </c>
    </row>
    <row r="23" spans="1:10" s="112" customFormat="1" ht="12.75" customHeight="1" thickTop="1">
      <c r="A23" s="151"/>
      <c r="B23" s="151"/>
      <c r="C23" s="151"/>
      <c r="D23" s="152"/>
      <c r="E23" s="152"/>
      <c r="F23" s="152"/>
      <c r="G23" s="152"/>
      <c r="H23" s="152"/>
      <c r="I23" s="152"/>
      <c r="J23" s="152"/>
    </row>
    <row r="24" spans="1:10" s="112" customFormat="1" ht="12.75" customHeight="1">
      <c r="A24" s="128" t="s">
        <v>111</v>
      </c>
      <c r="B24" s="128" t="s">
        <v>67</v>
      </c>
      <c r="C24" s="128" t="s">
        <v>68</v>
      </c>
      <c r="D24" s="126" t="s">
        <v>69</v>
      </c>
      <c r="E24" s="366" t="s">
        <v>517</v>
      </c>
      <c r="F24" s="366"/>
      <c r="G24" s="128" t="s">
        <v>70</v>
      </c>
      <c r="H24" s="127" t="s">
        <v>71</v>
      </c>
      <c r="I24" s="127" t="s">
        <v>72</v>
      </c>
      <c r="J24" s="127" t="s">
        <v>73</v>
      </c>
    </row>
    <row r="25" spans="1:10" s="112" customFormat="1" ht="12.75" customHeight="1">
      <c r="A25" s="114" t="s">
        <v>518</v>
      </c>
      <c r="B25" s="114" t="s">
        <v>487</v>
      </c>
      <c r="C25" s="114" t="s">
        <v>79</v>
      </c>
      <c r="D25" s="113" t="s">
        <v>112</v>
      </c>
      <c r="E25" s="367" t="s">
        <v>543</v>
      </c>
      <c r="F25" s="367"/>
      <c r="G25" s="114" t="s">
        <v>113</v>
      </c>
      <c r="H25" s="129">
        <v>1</v>
      </c>
      <c r="I25" s="115">
        <v>0.39</v>
      </c>
      <c r="J25" s="115">
        <v>0.39</v>
      </c>
    </row>
    <row r="26" spans="1:10" s="112" customFormat="1" ht="12.75" customHeight="1">
      <c r="A26" s="132" t="s">
        <v>520</v>
      </c>
      <c r="B26" s="132" t="s">
        <v>544</v>
      </c>
      <c r="C26" s="132" t="s">
        <v>79</v>
      </c>
      <c r="D26" s="130" t="s">
        <v>391</v>
      </c>
      <c r="E26" s="362" t="s">
        <v>543</v>
      </c>
      <c r="F26" s="362"/>
      <c r="G26" s="132" t="s">
        <v>96</v>
      </c>
      <c r="H26" s="133">
        <v>0.05</v>
      </c>
      <c r="I26" s="134">
        <v>7.85</v>
      </c>
      <c r="J26" s="134">
        <v>0.39</v>
      </c>
    </row>
    <row r="27" spans="1:10" s="112" customFormat="1" ht="12.75" customHeight="1">
      <c r="A27" s="148"/>
      <c r="B27" s="148"/>
      <c r="C27" s="148"/>
      <c r="D27" s="139"/>
      <c r="E27" s="139" t="s">
        <v>536</v>
      </c>
      <c r="F27" s="140">
        <v>0.17</v>
      </c>
      <c r="G27" s="139" t="s">
        <v>537</v>
      </c>
      <c r="H27" s="140">
        <v>0.14000000000000001</v>
      </c>
      <c r="I27" s="139" t="s">
        <v>538</v>
      </c>
      <c r="J27" s="140">
        <v>0.31</v>
      </c>
    </row>
    <row r="28" spans="1:10" s="112" customFormat="1" ht="12.75" customHeight="1">
      <c r="A28" s="148"/>
      <c r="B28" s="148"/>
      <c r="C28" s="148"/>
      <c r="D28" s="139"/>
      <c r="E28" s="139" t="s">
        <v>539</v>
      </c>
      <c r="F28" s="140">
        <v>0.10194599999999999</v>
      </c>
      <c r="G28" s="139"/>
      <c r="H28" s="368" t="s">
        <v>540</v>
      </c>
      <c r="I28" s="368"/>
      <c r="J28" s="140">
        <v>0.49</v>
      </c>
    </row>
    <row r="29" spans="1:10" s="112" customFormat="1" ht="12.75" customHeight="1" thickBot="1">
      <c r="A29" s="150"/>
      <c r="B29" s="150"/>
      <c r="C29" s="150"/>
      <c r="D29" s="141"/>
      <c r="E29" s="141"/>
      <c r="F29" s="141"/>
      <c r="G29" s="141" t="s">
        <v>541</v>
      </c>
      <c r="H29" s="142">
        <v>44</v>
      </c>
      <c r="I29" s="141" t="s">
        <v>542</v>
      </c>
      <c r="J29" s="143">
        <v>21.56</v>
      </c>
    </row>
    <row r="30" spans="1:10" s="112" customFormat="1" ht="12.75" customHeight="1" thickTop="1">
      <c r="A30" s="151"/>
      <c r="B30" s="151"/>
      <c r="C30" s="151"/>
      <c r="D30" s="152"/>
      <c r="E30" s="152"/>
      <c r="F30" s="152"/>
      <c r="G30" s="152"/>
      <c r="H30" s="152"/>
      <c r="I30" s="152"/>
      <c r="J30" s="152"/>
    </row>
    <row r="31" spans="1:10" s="112" customFormat="1" ht="12.75" customHeight="1">
      <c r="A31" s="119" t="s">
        <v>114</v>
      </c>
      <c r="B31" s="119"/>
      <c r="C31" s="119"/>
      <c r="D31" s="109" t="s">
        <v>115</v>
      </c>
      <c r="E31" s="109"/>
      <c r="F31" s="365"/>
      <c r="G31" s="365"/>
      <c r="H31" s="110"/>
      <c r="I31" s="109"/>
      <c r="J31" s="111">
        <v>1898.72</v>
      </c>
    </row>
    <row r="32" spans="1:10" s="112" customFormat="1" ht="12.75" customHeight="1">
      <c r="A32" s="128" t="s">
        <v>116</v>
      </c>
      <c r="B32" s="128" t="s">
        <v>67</v>
      </c>
      <c r="C32" s="128" t="s">
        <v>68</v>
      </c>
      <c r="D32" s="126" t="s">
        <v>69</v>
      </c>
      <c r="E32" s="366" t="s">
        <v>517</v>
      </c>
      <c r="F32" s="366"/>
      <c r="G32" s="128" t="s">
        <v>70</v>
      </c>
      <c r="H32" s="127" t="s">
        <v>71</v>
      </c>
      <c r="I32" s="127" t="s">
        <v>72</v>
      </c>
      <c r="J32" s="127" t="s">
        <v>73</v>
      </c>
    </row>
    <row r="33" spans="1:10" s="112" customFormat="1" ht="12.75" customHeight="1">
      <c r="A33" s="114" t="s">
        <v>518</v>
      </c>
      <c r="B33" s="114" t="s">
        <v>488</v>
      </c>
      <c r="C33" s="114" t="s">
        <v>79</v>
      </c>
      <c r="D33" s="113" t="s">
        <v>489</v>
      </c>
      <c r="E33" s="367" t="s">
        <v>519</v>
      </c>
      <c r="F33" s="367"/>
      <c r="G33" s="114" t="s">
        <v>76</v>
      </c>
      <c r="H33" s="129">
        <v>1</v>
      </c>
      <c r="I33" s="115">
        <v>0.11</v>
      </c>
      <c r="J33" s="115">
        <v>0.11</v>
      </c>
    </row>
    <row r="34" spans="1:10" s="112" customFormat="1" ht="12.75" customHeight="1">
      <c r="A34" s="132" t="s">
        <v>520</v>
      </c>
      <c r="B34" s="132" t="s">
        <v>545</v>
      </c>
      <c r="C34" s="132" t="s">
        <v>79</v>
      </c>
      <c r="D34" s="130" t="s">
        <v>546</v>
      </c>
      <c r="E34" s="362" t="s">
        <v>547</v>
      </c>
      <c r="F34" s="362"/>
      <c r="G34" s="132" t="s">
        <v>402</v>
      </c>
      <c r="H34" s="133">
        <v>1E-4</v>
      </c>
      <c r="I34" s="134">
        <v>228.1</v>
      </c>
      <c r="J34" s="134">
        <v>0.02</v>
      </c>
    </row>
    <row r="35" spans="1:10" s="112" customFormat="1" ht="12.75" customHeight="1">
      <c r="A35" s="132" t="s">
        <v>520</v>
      </c>
      <c r="B35" s="132" t="s">
        <v>548</v>
      </c>
      <c r="C35" s="132" t="s">
        <v>79</v>
      </c>
      <c r="D35" s="130" t="s">
        <v>549</v>
      </c>
      <c r="E35" s="362" t="s">
        <v>547</v>
      </c>
      <c r="F35" s="362"/>
      <c r="G35" s="132" t="s">
        <v>400</v>
      </c>
      <c r="H35" s="133">
        <v>1E-3</v>
      </c>
      <c r="I35" s="134">
        <v>85.27</v>
      </c>
      <c r="J35" s="134">
        <v>0.08</v>
      </c>
    </row>
    <row r="36" spans="1:10" s="112" customFormat="1" ht="12.75" customHeight="1">
      <c r="A36" s="132" t="s">
        <v>520</v>
      </c>
      <c r="B36" s="132" t="s">
        <v>526</v>
      </c>
      <c r="C36" s="132" t="s">
        <v>79</v>
      </c>
      <c r="D36" s="130" t="s">
        <v>86</v>
      </c>
      <c r="E36" s="362" t="s">
        <v>525</v>
      </c>
      <c r="F36" s="362"/>
      <c r="G36" s="132" t="s">
        <v>85</v>
      </c>
      <c r="H36" s="133">
        <v>1E-3</v>
      </c>
      <c r="I36" s="134">
        <v>16.86</v>
      </c>
      <c r="J36" s="134">
        <v>0.01</v>
      </c>
    </row>
    <row r="37" spans="1:10" s="112" customFormat="1" ht="12.75" customHeight="1">
      <c r="A37" s="148"/>
      <c r="B37" s="148"/>
      <c r="C37" s="148"/>
      <c r="D37" s="139"/>
      <c r="E37" s="139" t="s">
        <v>536</v>
      </c>
      <c r="F37" s="140">
        <v>0.02</v>
      </c>
      <c r="G37" s="139" t="s">
        <v>537</v>
      </c>
      <c r="H37" s="140">
        <v>0.01</v>
      </c>
      <c r="I37" s="139" t="s">
        <v>538</v>
      </c>
      <c r="J37" s="140">
        <v>0.03</v>
      </c>
    </row>
    <row r="38" spans="1:10" s="112" customFormat="1" ht="12.75" customHeight="1">
      <c r="A38" s="148"/>
      <c r="B38" s="148"/>
      <c r="C38" s="148"/>
      <c r="D38" s="139"/>
      <c r="E38" s="139" t="s">
        <v>539</v>
      </c>
      <c r="F38" s="140">
        <v>2.8753999999999998E-2</v>
      </c>
      <c r="G38" s="139"/>
      <c r="H38" s="368" t="s">
        <v>540</v>
      </c>
      <c r="I38" s="368"/>
      <c r="J38" s="140">
        <v>0.14000000000000001</v>
      </c>
    </row>
    <row r="39" spans="1:10" s="112" customFormat="1" ht="12.75" customHeight="1" thickBot="1">
      <c r="A39" s="150"/>
      <c r="B39" s="150"/>
      <c r="C39" s="150"/>
      <c r="D39" s="141"/>
      <c r="E39" s="141"/>
      <c r="F39" s="141"/>
      <c r="G39" s="141" t="s">
        <v>541</v>
      </c>
      <c r="H39" s="142">
        <v>426.8</v>
      </c>
      <c r="I39" s="141" t="s">
        <v>542</v>
      </c>
      <c r="J39" s="143">
        <v>59.75</v>
      </c>
    </row>
    <row r="40" spans="1:10" s="112" customFormat="1" ht="12.75" customHeight="1" thickTop="1">
      <c r="A40" s="151"/>
      <c r="B40" s="151"/>
      <c r="C40" s="151"/>
      <c r="D40" s="152"/>
      <c r="E40" s="152"/>
      <c r="F40" s="152"/>
      <c r="G40" s="152"/>
      <c r="H40" s="152"/>
      <c r="I40" s="152"/>
      <c r="J40" s="152"/>
    </row>
    <row r="41" spans="1:10" s="112" customFormat="1" ht="12.75" customHeight="1">
      <c r="A41" s="128" t="s">
        <v>490</v>
      </c>
      <c r="B41" s="128" t="s">
        <v>67</v>
      </c>
      <c r="C41" s="128" t="s">
        <v>68</v>
      </c>
      <c r="D41" s="126" t="s">
        <v>69</v>
      </c>
      <c r="E41" s="366" t="s">
        <v>517</v>
      </c>
      <c r="F41" s="366"/>
      <c r="G41" s="128" t="s">
        <v>70</v>
      </c>
      <c r="H41" s="127" t="s">
        <v>71</v>
      </c>
      <c r="I41" s="127" t="s">
        <v>72</v>
      </c>
      <c r="J41" s="127" t="s">
        <v>73</v>
      </c>
    </row>
    <row r="42" spans="1:10" s="112" customFormat="1" ht="12.75" customHeight="1">
      <c r="A42" s="114" t="s">
        <v>518</v>
      </c>
      <c r="B42" s="114" t="s">
        <v>491</v>
      </c>
      <c r="C42" s="114" t="s">
        <v>74</v>
      </c>
      <c r="D42" s="113" t="s">
        <v>492</v>
      </c>
      <c r="E42" s="367" t="s">
        <v>550</v>
      </c>
      <c r="F42" s="367"/>
      <c r="G42" s="114" t="s">
        <v>80</v>
      </c>
      <c r="H42" s="129">
        <v>1</v>
      </c>
      <c r="I42" s="115">
        <v>6.9</v>
      </c>
      <c r="J42" s="115">
        <v>6.9</v>
      </c>
    </row>
    <row r="43" spans="1:10" s="112" customFormat="1" ht="12.75" customHeight="1">
      <c r="A43" s="132" t="s">
        <v>520</v>
      </c>
      <c r="B43" s="132" t="s">
        <v>551</v>
      </c>
      <c r="C43" s="132" t="s">
        <v>79</v>
      </c>
      <c r="D43" s="130" t="s">
        <v>552</v>
      </c>
      <c r="E43" s="362" t="s">
        <v>547</v>
      </c>
      <c r="F43" s="362"/>
      <c r="G43" s="132" t="s">
        <v>402</v>
      </c>
      <c r="H43" s="133">
        <v>3.04E-2</v>
      </c>
      <c r="I43" s="134">
        <v>227.08</v>
      </c>
      <c r="J43" s="134">
        <v>6.9</v>
      </c>
    </row>
    <row r="44" spans="1:10" s="112" customFormat="1" ht="12.75" customHeight="1">
      <c r="A44" s="148"/>
      <c r="B44" s="148"/>
      <c r="C44" s="148"/>
      <c r="D44" s="139"/>
      <c r="E44" s="139" t="s">
        <v>536</v>
      </c>
      <c r="F44" s="140">
        <v>0.27</v>
      </c>
      <c r="G44" s="139" t="s">
        <v>537</v>
      </c>
      <c r="H44" s="140">
        <v>0.22</v>
      </c>
      <c r="I44" s="139" t="s">
        <v>538</v>
      </c>
      <c r="J44" s="140">
        <v>0.49</v>
      </c>
    </row>
    <row r="45" spans="1:10" s="112" customFormat="1" ht="12.75" customHeight="1">
      <c r="A45" s="148"/>
      <c r="B45" s="148"/>
      <c r="C45" s="148"/>
      <c r="D45" s="139"/>
      <c r="E45" s="139" t="s">
        <v>539</v>
      </c>
      <c r="F45" s="140">
        <v>1.80366</v>
      </c>
      <c r="G45" s="139"/>
      <c r="H45" s="368" t="s">
        <v>540</v>
      </c>
      <c r="I45" s="368"/>
      <c r="J45" s="140">
        <v>8.6999999999999993</v>
      </c>
    </row>
    <row r="46" spans="1:10" s="112" customFormat="1" ht="12.75" customHeight="1" thickBot="1">
      <c r="A46" s="150"/>
      <c r="B46" s="150"/>
      <c r="C46" s="150"/>
      <c r="D46" s="141"/>
      <c r="E46" s="141"/>
      <c r="F46" s="141"/>
      <c r="G46" s="141" t="s">
        <v>541</v>
      </c>
      <c r="H46" s="142">
        <v>23.58</v>
      </c>
      <c r="I46" s="141" t="s">
        <v>542</v>
      </c>
      <c r="J46" s="143">
        <v>205.15</v>
      </c>
    </row>
    <row r="47" spans="1:10" s="112" customFormat="1" ht="12.75" customHeight="1" thickTop="1">
      <c r="A47" s="151"/>
      <c r="B47" s="151"/>
      <c r="C47" s="151"/>
      <c r="D47" s="152"/>
      <c r="E47" s="152"/>
      <c r="F47" s="152"/>
      <c r="G47" s="152"/>
      <c r="H47" s="152"/>
      <c r="I47" s="152"/>
      <c r="J47" s="152"/>
    </row>
    <row r="48" spans="1:10" s="112" customFormat="1" ht="12.75" customHeight="1">
      <c r="A48" s="128" t="s">
        <v>493</v>
      </c>
      <c r="B48" s="128" t="s">
        <v>67</v>
      </c>
      <c r="C48" s="128" t="s">
        <v>68</v>
      </c>
      <c r="D48" s="126" t="s">
        <v>69</v>
      </c>
      <c r="E48" s="366" t="s">
        <v>517</v>
      </c>
      <c r="F48" s="366"/>
      <c r="G48" s="128" t="s">
        <v>70</v>
      </c>
      <c r="H48" s="127" t="s">
        <v>71</v>
      </c>
      <c r="I48" s="127" t="s">
        <v>72</v>
      </c>
      <c r="J48" s="127" t="s">
        <v>73</v>
      </c>
    </row>
    <row r="49" spans="1:10" s="112" customFormat="1" ht="12.75" customHeight="1">
      <c r="A49" s="114" t="s">
        <v>518</v>
      </c>
      <c r="B49" s="114" t="s">
        <v>494</v>
      </c>
      <c r="C49" s="114" t="s">
        <v>79</v>
      </c>
      <c r="D49" s="113" t="s">
        <v>495</v>
      </c>
      <c r="E49" s="367" t="s">
        <v>550</v>
      </c>
      <c r="F49" s="367"/>
      <c r="G49" s="114" t="s">
        <v>80</v>
      </c>
      <c r="H49" s="129">
        <v>1</v>
      </c>
      <c r="I49" s="115">
        <v>11.13</v>
      </c>
      <c r="J49" s="115">
        <v>11.13</v>
      </c>
    </row>
    <row r="50" spans="1:10" s="112" customFormat="1" ht="12.75" customHeight="1">
      <c r="A50" s="132" t="s">
        <v>520</v>
      </c>
      <c r="B50" s="132" t="s">
        <v>553</v>
      </c>
      <c r="C50" s="132" t="s">
        <v>79</v>
      </c>
      <c r="D50" s="130" t="s">
        <v>554</v>
      </c>
      <c r="E50" s="362" t="s">
        <v>555</v>
      </c>
      <c r="F50" s="362"/>
      <c r="G50" s="132" t="s">
        <v>80</v>
      </c>
      <c r="H50" s="133">
        <v>1.25</v>
      </c>
      <c r="I50" s="134">
        <v>7.42</v>
      </c>
      <c r="J50" s="134">
        <v>9.27</v>
      </c>
    </row>
    <row r="51" spans="1:10" s="112" customFormat="1" ht="12.75" customHeight="1">
      <c r="A51" s="132" t="s">
        <v>520</v>
      </c>
      <c r="B51" s="132" t="s">
        <v>551</v>
      </c>
      <c r="C51" s="132" t="s">
        <v>79</v>
      </c>
      <c r="D51" s="130" t="s">
        <v>552</v>
      </c>
      <c r="E51" s="362" t="s">
        <v>547</v>
      </c>
      <c r="F51" s="362"/>
      <c r="G51" s="132" t="s">
        <v>402</v>
      </c>
      <c r="H51" s="133">
        <v>4.7999999999999996E-3</v>
      </c>
      <c r="I51" s="134">
        <v>227.08</v>
      </c>
      <c r="J51" s="134">
        <v>1.08</v>
      </c>
    </row>
    <row r="52" spans="1:10" s="112" customFormat="1" ht="12.75" customHeight="1">
      <c r="A52" s="132" t="s">
        <v>520</v>
      </c>
      <c r="B52" s="132" t="s">
        <v>556</v>
      </c>
      <c r="C52" s="132" t="s">
        <v>79</v>
      </c>
      <c r="D52" s="130" t="s">
        <v>557</v>
      </c>
      <c r="E52" s="362" t="s">
        <v>547</v>
      </c>
      <c r="F52" s="362"/>
      <c r="G52" s="132" t="s">
        <v>400</v>
      </c>
      <c r="H52" s="133">
        <v>8.2000000000000007E-3</v>
      </c>
      <c r="I52" s="134">
        <v>70.39</v>
      </c>
      <c r="J52" s="134">
        <v>0.56999999999999995</v>
      </c>
    </row>
    <row r="53" spans="1:10" s="112" customFormat="1" ht="12.75" customHeight="1">
      <c r="A53" s="132" t="s">
        <v>520</v>
      </c>
      <c r="B53" s="132" t="s">
        <v>526</v>
      </c>
      <c r="C53" s="132" t="s">
        <v>79</v>
      </c>
      <c r="D53" s="130" t="s">
        <v>86</v>
      </c>
      <c r="E53" s="362" t="s">
        <v>525</v>
      </c>
      <c r="F53" s="362"/>
      <c r="G53" s="132" t="s">
        <v>85</v>
      </c>
      <c r="H53" s="133">
        <v>1.2999999999999999E-2</v>
      </c>
      <c r="I53" s="134">
        <v>16.86</v>
      </c>
      <c r="J53" s="134">
        <v>0.21</v>
      </c>
    </row>
    <row r="54" spans="1:10" s="112" customFormat="1" ht="12.75" customHeight="1">
      <c r="A54" s="148"/>
      <c r="B54" s="148"/>
      <c r="C54" s="148"/>
      <c r="D54" s="139"/>
      <c r="E54" s="139" t="s">
        <v>536</v>
      </c>
      <c r="F54" s="140">
        <v>0.81</v>
      </c>
      <c r="G54" s="139" t="s">
        <v>537</v>
      </c>
      <c r="H54" s="140">
        <v>0.69</v>
      </c>
      <c r="I54" s="139" t="s">
        <v>538</v>
      </c>
      <c r="J54" s="140">
        <v>1.5</v>
      </c>
    </row>
    <row r="55" spans="1:10" s="112" customFormat="1" ht="12.75" customHeight="1">
      <c r="A55" s="148"/>
      <c r="B55" s="148"/>
      <c r="C55" s="148"/>
      <c r="D55" s="139"/>
      <c r="E55" s="139" t="s">
        <v>539</v>
      </c>
      <c r="F55" s="140">
        <v>2.9093819999999999</v>
      </c>
      <c r="G55" s="139"/>
      <c r="H55" s="368" t="s">
        <v>540</v>
      </c>
      <c r="I55" s="368"/>
      <c r="J55" s="140">
        <v>14.04</v>
      </c>
    </row>
    <row r="56" spans="1:10" s="112" customFormat="1" ht="12.75" customHeight="1" thickBot="1">
      <c r="A56" s="150"/>
      <c r="B56" s="150"/>
      <c r="C56" s="150"/>
      <c r="D56" s="141"/>
      <c r="E56" s="141"/>
      <c r="F56" s="141"/>
      <c r="G56" s="141" t="s">
        <v>541</v>
      </c>
      <c r="H56" s="142">
        <v>45.74</v>
      </c>
      <c r="I56" s="141" t="s">
        <v>542</v>
      </c>
      <c r="J56" s="143">
        <v>642.19000000000005</v>
      </c>
    </row>
    <row r="57" spans="1:10" s="112" customFormat="1" ht="12.75" customHeight="1" thickTop="1">
      <c r="A57" s="151"/>
      <c r="B57" s="151"/>
      <c r="C57" s="151"/>
      <c r="D57" s="152"/>
      <c r="E57" s="152"/>
      <c r="F57" s="152"/>
      <c r="G57" s="152"/>
      <c r="H57" s="152"/>
      <c r="I57" s="152"/>
      <c r="J57" s="152"/>
    </row>
    <row r="58" spans="1:10" s="112" customFormat="1" ht="12.75" customHeight="1">
      <c r="A58" s="128" t="s">
        <v>496</v>
      </c>
      <c r="B58" s="128" t="s">
        <v>67</v>
      </c>
      <c r="C58" s="128" t="s">
        <v>68</v>
      </c>
      <c r="D58" s="126" t="s">
        <v>69</v>
      </c>
      <c r="E58" s="366" t="s">
        <v>517</v>
      </c>
      <c r="F58" s="366"/>
      <c r="G58" s="128" t="s">
        <v>70</v>
      </c>
      <c r="H58" s="127" t="s">
        <v>71</v>
      </c>
      <c r="I58" s="127" t="s">
        <v>72</v>
      </c>
      <c r="J58" s="127" t="s">
        <v>73</v>
      </c>
    </row>
    <row r="59" spans="1:10" s="112" customFormat="1" ht="12.75" customHeight="1">
      <c r="A59" s="114" t="s">
        <v>518</v>
      </c>
      <c r="B59" s="114" t="s">
        <v>497</v>
      </c>
      <c r="C59" s="114" t="s">
        <v>79</v>
      </c>
      <c r="D59" s="113" t="s">
        <v>498</v>
      </c>
      <c r="E59" s="367" t="s">
        <v>558</v>
      </c>
      <c r="F59" s="367"/>
      <c r="G59" s="114" t="s">
        <v>76</v>
      </c>
      <c r="H59" s="129">
        <v>1</v>
      </c>
      <c r="I59" s="115">
        <v>74.16</v>
      </c>
      <c r="J59" s="115">
        <v>74.16</v>
      </c>
    </row>
    <row r="60" spans="1:10" s="112" customFormat="1" ht="12.75" customHeight="1">
      <c r="A60" s="132" t="s">
        <v>520</v>
      </c>
      <c r="B60" s="132" t="s">
        <v>559</v>
      </c>
      <c r="C60" s="132" t="s">
        <v>79</v>
      </c>
      <c r="D60" s="130" t="s">
        <v>560</v>
      </c>
      <c r="E60" s="362" t="s">
        <v>525</v>
      </c>
      <c r="F60" s="362"/>
      <c r="G60" s="132" t="s">
        <v>80</v>
      </c>
      <c r="H60" s="133">
        <v>1.38E-2</v>
      </c>
      <c r="I60" s="134">
        <v>485.93</v>
      </c>
      <c r="J60" s="134">
        <v>6.7</v>
      </c>
    </row>
    <row r="61" spans="1:10" s="112" customFormat="1" ht="12.75" customHeight="1">
      <c r="A61" s="132" t="s">
        <v>520</v>
      </c>
      <c r="B61" s="132" t="s">
        <v>561</v>
      </c>
      <c r="C61" s="132" t="s">
        <v>79</v>
      </c>
      <c r="D61" s="130" t="s">
        <v>84</v>
      </c>
      <c r="E61" s="362" t="s">
        <v>525</v>
      </c>
      <c r="F61" s="362"/>
      <c r="G61" s="132" t="s">
        <v>85</v>
      </c>
      <c r="H61" s="133">
        <v>0.99</v>
      </c>
      <c r="I61" s="134">
        <v>21.47</v>
      </c>
      <c r="J61" s="134">
        <v>21.25</v>
      </c>
    </row>
    <row r="62" spans="1:10" s="112" customFormat="1" ht="12.75" customHeight="1">
      <c r="A62" s="132" t="s">
        <v>520</v>
      </c>
      <c r="B62" s="132" t="s">
        <v>526</v>
      </c>
      <c r="C62" s="132" t="s">
        <v>79</v>
      </c>
      <c r="D62" s="130" t="s">
        <v>86</v>
      </c>
      <c r="E62" s="362" t="s">
        <v>525</v>
      </c>
      <c r="F62" s="362"/>
      <c r="G62" s="132" t="s">
        <v>85</v>
      </c>
      <c r="H62" s="133">
        <v>0.495</v>
      </c>
      <c r="I62" s="134">
        <v>16.86</v>
      </c>
      <c r="J62" s="134">
        <v>8.34</v>
      </c>
    </row>
    <row r="63" spans="1:10" s="112" customFormat="1" ht="12.75" customHeight="1">
      <c r="A63" s="136" t="s">
        <v>527</v>
      </c>
      <c r="B63" s="136" t="s">
        <v>562</v>
      </c>
      <c r="C63" s="136" t="s">
        <v>79</v>
      </c>
      <c r="D63" s="135" t="s">
        <v>563</v>
      </c>
      <c r="E63" s="363" t="s">
        <v>529</v>
      </c>
      <c r="F63" s="363"/>
      <c r="G63" s="136" t="s">
        <v>113</v>
      </c>
      <c r="H63" s="137">
        <v>0.42</v>
      </c>
      <c r="I63" s="138">
        <v>4.83</v>
      </c>
      <c r="J63" s="138">
        <v>2.02</v>
      </c>
    </row>
    <row r="64" spans="1:10" s="112" customFormat="1" ht="12.75" customHeight="1">
      <c r="A64" s="136" t="s">
        <v>527</v>
      </c>
      <c r="B64" s="136" t="s">
        <v>564</v>
      </c>
      <c r="C64" s="136" t="s">
        <v>79</v>
      </c>
      <c r="D64" s="135" t="s">
        <v>565</v>
      </c>
      <c r="E64" s="363" t="s">
        <v>529</v>
      </c>
      <c r="F64" s="363"/>
      <c r="G64" s="136" t="s">
        <v>566</v>
      </c>
      <c r="H64" s="137">
        <v>0.01</v>
      </c>
      <c r="I64" s="138">
        <v>36.83</v>
      </c>
      <c r="J64" s="138">
        <v>0.36</v>
      </c>
    </row>
    <row r="65" spans="1:10" s="112" customFormat="1" ht="12.75" customHeight="1">
      <c r="A65" s="136" t="s">
        <v>527</v>
      </c>
      <c r="B65" s="136" t="s">
        <v>567</v>
      </c>
      <c r="C65" s="136" t="s">
        <v>79</v>
      </c>
      <c r="D65" s="135" t="s">
        <v>568</v>
      </c>
      <c r="E65" s="363" t="s">
        <v>529</v>
      </c>
      <c r="F65" s="363"/>
      <c r="G65" s="136" t="s">
        <v>96</v>
      </c>
      <c r="H65" s="137">
        <v>13.6</v>
      </c>
      <c r="I65" s="138">
        <v>2.61</v>
      </c>
      <c r="J65" s="138">
        <v>35.49</v>
      </c>
    </row>
    <row r="66" spans="1:10" s="112" customFormat="1" ht="12.75" customHeight="1">
      <c r="A66" s="148"/>
      <c r="B66" s="148"/>
      <c r="C66" s="148"/>
      <c r="D66" s="139"/>
      <c r="E66" s="139" t="s">
        <v>536</v>
      </c>
      <c r="F66" s="140">
        <v>12.56</v>
      </c>
      <c r="G66" s="139" t="s">
        <v>537</v>
      </c>
      <c r="H66" s="140">
        <v>10.66</v>
      </c>
      <c r="I66" s="139" t="s">
        <v>538</v>
      </c>
      <c r="J66" s="140">
        <v>23.22</v>
      </c>
    </row>
    <row r="67" spans="1:10" s="112" customFormat="1" ht="12.75" customHeight="1">
      <c r="A67" s="148"/>
      <c r="B67" s="148"/>
      <c r="C67" s="148"/>
      <c r="D67" s="139"/>
      <c r="E67" s="139" t="s">
        <v>539</v>
      </c>
      <c r="F67" s="140">
        <v>19.385424</v>
      </c>
      <c r="G67" s="139"/>
      <c r="H67" s="368" t="s">
        <v>540</v>
      </c>
      <c r="I67" s="368"/>
      <c r="J67" s="140">
        <v>93.55</v>
      </c>
    </row>
    <row r="68" spans="1:10" s="112" customFormat="1" ht="12.75" customHeight="1" thickBot="1">
      <c r="A68" s="150"/>
      <c r="B68" s="150"/>
      <c r="C68" s="150"/>
      <c r="D68" s="141"/>
      <c r="E68" s="141"/>
      <c r="F68" s="141"/>
      <c r="G68" s="141" t="s">
        <v>541</v>
      </c>
      <c r="H68" s="142">
        <v>10.6</v>
      </c>
      <c r="I68" s="141" t="s">
        <v>542</v>
      </c>
      <c r="J68" s="143">
        <v>991.63</v>
      </c>
    </row>
    <row r="69" spans="1:10" s="112" customFormat="1" ht="12.75" customHeight="1" thickTop="1">
      <c r="A69" s="151"/>
      <c r="B69" s="151"/>
      <c r="C69" s="151"/>
      <c r="D69" s="152"/>
      <c r="E69" s="152"/>
      <c r="F69" s="152"/>
      <c r="G69" s="152"/>
      <c r="H69" s="152"/>
      <c r="I69" s="152"/>
      <c r="J69" s="152"/>
    </row>
    <row r="70" spans="1:10" s="112" customFormat="1" ht="12.75" customHeight="1">
      <c r="A70" s="119" t="s">
        <v>118</v>
      </c>
      <c r="B70" s="119"/>
      <c r="C70" s="119"/>
      <c r="D70" s="109" t="s">
        <v>119</v>
      </c>
      <c r="E70" s="109"/>
      <c r="F70" s="365"/>
      <c r="G70" s="365"/>
      <c r="H70" s="110"/>
      <c r="I70" s="109"/>
      <c r="J70" s="111">
        <v>39479.79</v>
      </c>
    </row>
    <row r="71" spans="1:10" s="112" customFormat="1" ht="12.75" customHeight="1">
      <c r="A71" s="128" t="s">
        <v>120</v>
      </c>
      <c r="B71" s="128" t="s">
        <v>67</v>
      </c>
      <c r="C71" s="128" t="s">
        <v>68</v>
      </c>
      <c r="D71" s="126" t="s">
        <v>69</v>
      </c>
      <c r="E71" s="366" t="s">
        <v>517</v>
      </c>
      <c r="F71" s="366"/>
      <c r="G71" s="128" t="s">
        <v>70</v>
      </c>
      <c r="H71" s="127" t="s">
        <v>71</v>
      </c>
      <c r="I71" s="127" t="s">
        <v>72</v>
      </c>
      <c r="J71" s="127" t="s">
        <v>73</v>
      </c>
    </row>
    <row r="72" spans="1:10" s="112" customFormat="1" ht="12.75" customHeight="1">
      <c r="A72" s="114" t="s">
        <v>518</v>
      </c>
      <c r="B72" s="114" t="s">
        <v>499</v>
      </c>
      <c r="C72" s="114" t="s">
        <v>79</v>
      </c>
      <c r="D72" s="113" t="s">
        <v>500</v>
      </c>
      <c r="E72" s="367" t="s">
        <v>569</v>
      </c>
      <c r="F72" s="367"/>
      <c r="G72" s="114" t="s">
        <v>113</v>
      </c>
      <c r="H72" s="129">
        <v>1</v>
      </c>
      <c r="I72" s="115">
        <v>35.69</v>
      </c>
      <c r="J72" s="115">
        <v>35.69</v>
      </c>
    </row>
    <row r="73" spans="1:10" s="112" customFormat="1" ht="12.75" customHeight="1">
      <c r="A73" s="132" t="s">
        <v>520</v>
      </c>
      <c r="B73" s="132" t="s">
        <v>561</v>
      </c>
      <c r="C73" s="132" t="s">
        <v>79</v>
      </c>
      <c r="D73" s="130" t="s">
        <v>84</v>
      </c>
      <c r="E73" s="362" t="s">
        <v>525</v>
      </c>
      <c r="F73" s="362"/>
      <c r="G73" s="132" t="s">
        <v>85</v>
      </c>
      <c r="H73" s="133">
        <v>0.2296</v>
      </c>
      <c r="I73" s="134">
        <v>21.47</v>
      </c>
      <c r="J73" s="134">
        <v>4.92</v>
      </c>
    </row>
    <row r="74" spans="1:10" s="112" customFormat="1" ht="12.75" customHeight="1">
      <c r="A74" s="132" t="s">
        <v>520</v>
      </c>
      <c r="B74" s="132" t="s">
        <v>526</v>
      </c>
      <c r="C74" s="132" t="s">
        <v>79</v>
      </c>
      <c r="D74" s="130" t="s">
        <v>86</v>
      </c>
      <c r="E74" s="362" t="s">
        <v>525</v>
      </c>
      <c r="F74" s="362"/>
      <c r="G74" s="132" t="s">
        <v>85</v>
      </c>
      <c r="H74" s="133">
        <v>0.2296</v>
      </c>
      <c r="I74" s="134">
        <v>16.86</v>
      </c>
      <c r="J74" s="134">
        <v>3.87</v>
      </c>
    </row>
    <row r="75" spans="1:10" s="112" customFormat="1" ht="12.75" customHeight="1">
      <c r="A75" s="132" t="s">
        <v>520</v>
      </c>
      <c r="B75" s="132" t="s">
        <v>570</v>
      </c>
      <c r="C75" s="132" t="s">
        <v>79</v>
      </c>
      <c r="D75" s="130" t="s">
        <v>407</v>
      </c>
      <c r="E75" s="362" t="s">
        <v>525</v>
      </c>
      <c r="F75" s="362"/>
      <c r="G75" s="132" t="s">
        <v>80</v>
      </c>
      <c r="H75" s="133">
        <v>1.8E-3</v>
      </c>
      <c r="I75" s="134">
        <v>565.94000000000005</v>
      </c>
      <c r="J75" s="134">
        <v>1.01</v>
      </c>
    </row>
    <row r="76" spans="1:10" s="112" customFormat="1" ht="12.75" customHeight="1">
      <c r="A76" s="136" t="s">
        <v>527</v>
      </c>
      <c r="B76" s="136" t="s">
        <v>571</v>
      </c>
      <c r="C76" s="136" t="s">
        <v>79</v>
      </c>
      <c r="D76" s="135" t="s">
        <v>87</v>
      </c>
      <c r="E76" s="363" t="s">
        <v>529</v>
      </c>
      <c r="F76" s="363"/>
      <c r="G76" s="136" t="s">
        <v>80</v>
      </c>
      <c r="H76" s="137">
        <v>6.6E-3</v>
      </c>
      <c r="I76" s="138">
        <v>105.01</v>
      </c>
      <c r="J76" s="138">
        <v>0.69</v>
      </c>
    </row>
    <row r="77" spans="1:10" s="112" customFormat="1" ht="12.75" customHeight="1">
      <c r="A77" s="136" t="s">
        <v>527</v>
      </c>
      <c r="B77" s="136" t="s">
        <v>572</v>
      </c>
      <c r="C77" s="136" t="s">
        <v>79</v>
      </c>
      <c r="D77" s="135" t="s">
        <v>408</v>
      </c>
      <c r="E77" s="363" t="s">
        <v>529</v>
      </c>
      <c r="F77" s="363"/>
      <c r="G77" s="136" t="s">
        <v>113</v>
      </c>
      <c r="H77" s="137">
        <v>1.0049999999999999</v>
      </c>
      <c r="I77" s="138">
        <v>25.08</v>
      </c>
      <c r="J77" s="138">
        <v>25.2</v>
      </c>
    </row>
    <row r="78" spans="1:10" s="112" customFormat="1" ht="12.75" customHeight="1">
      <c r="A78" s="148"/>
      <c r="B78" s="148"/>
      <c r="C78" s="148"/>
      <c r="D78" s="139"/>
      <c r="E78" s="139" t="s">
        <v>536</v>
      </c>
      <c r="F78" s="140">
        <v>3.68</v>
      </c>
      <c r="G78" s="139" t="s">
        <v>537</v>
      </c>
      <c r="H78" s="140">
        <v>3.13</v>
      </c>
      <c r="I78" s="139" t="s">
        <v>538</v>
      </c>
      <c r="J78" s="140">
        <v>6.81</v>
      </c>
    </row>
    <row r="79" spans="1:10" s="112" customFormat="1" ht="12.75" customHeight="1">
      <c r="A79" s="148"/>
      <c r="B79" s="148"/>
      <c r="C79" s="148"/>
      <c r="D79" s="139"/>
      <c r="E79" s="139" t="s">
        <v>539</v>
      </c>
      <c r="F79" s="140">
        <v>9.3293660000000003</v>
      </c>
      <c r="G79" s="139"/>
      <c r="H79" s="368" t="s">
        <v>540</v>
      </c>
      <c r="I79" s="368"/>
      <c r="J79" s="140">
        <v>45.02</v>
      </c>
    </row>
    <row r="80" spans="1:10" s="112" customFormat="1" ht="12.75" customHeight="1" thickBot="1">
      <c r="A80" s="150"/>
      <c r="B80" s="150"/>
      <c r="C80" s="150"/>
      <c r="D80" s="141"/>
      <c r="E80" s="141"/>
      <c r="F80" s="141"/>
      <c r="G80" s="141" t="s">
        <v>541</v>
      </c>
      <c r="H80" s="142">
        <v>88</v>
      </c>
      <c r="I80" s="141" t="s">
        <v>542</v>
      </c>
      <c r="J80" s="143">
        <v>3961.76</v>
      </c>
    </row>
    <row r="81" spans="1:10" s="112" customFormat="1" ht="12.75" customHeight="1" thickTop="1">
      <c r="A81" s="151"/>
      <c r="B81" s="151"/>
      <c r="C81" s="151"/>
      <c r="D81" s="152"/>
      <c r="E81" s="152"/>
      <c r="F81" s="152"/>
      <c r="G81" s="152"/>
      <c r="H81" s="152"/>
      <c r="I81" s="152"/>
      <c r="J81" s="152"/>
    </row>
    <row r="82" spans="1:10" s="112" customFormat="1" ht="12.75" customHeight="1">
      <c r="A82" s="128" t="s">
        <v>122</v>
      </c>
      <c r="B82" s="128" t="s">
        <v>67</v>
      </c>
      <c r="C82" s="128" t="s">
        <v>68</v>
      </c>
      <c r="D82" s="126" t="s">
        <v>69</v>
      </c>
      <c r="E82" s="366" t="s">
        <v>517</v>
      </c>
      <c r="F82" s="366"/>
      <c r="G82" s="128" t="s">
        <v>70</v>
      </c>
      <c r="H82" s="127" t="s">
        <v>71</v>
      </c>
      <c r="I82" s="127" t="s">
        <v>72</v>
      </c>
      <c r="J82" s="127" t="s">
        <v>73</v>
      </c>
    </row>
    <row r="83" spans="1:10" s="112" customFormat="1" ht="12.75" customHeight="1">
      <c r="A83" s="114" t="s">
        <v>518</v>
      </c>
      <c r="B83" s="114" t="s">
        <v>501</v>
      </c>
      <c r="C83" s="114" t="s">
        <v>79</v>
      </c>
      <c r="D83" s="113" t="s">
        <v>123</v>
      </c>
      <c r="E83" s="367" t="s">
        <v>519</v>
      </c>
      <c r="F83" s="367"/>
      <c r="G83" s="114" t="s">
        <v>76</v>
      </c>
      <c r="H83" s="129">
        <v>1</v>
      </c>
      <c r="I83" s="115">
        <v>71.59</v>
      </c>
      <c r="J83" s="115">
        <v>71.59</v>
      </c>
    </row>
    <row r="84" spans="1:10" s="112" customFormat="1" ht="12.75" customHeight="1">
      <c r="A84" s="132" t="s">
        <v>520</v>
      </c>
      <c r="B84" s="132" t="s">
        <v>573</v>
      </c>
      <c r="C84" s="132" t="s">
        <v>79</v>
      </c>
      <c r="D84" s="130" t="s">
        <v>403</v>
      </c>
      <c r="E84" s="362" t="s">
        <v>547</v>
      </c>
      <c r="F84" s="362"/>
      <c r="G84" s="132" t="s">
        <v>402</v>
      </c>
      <c r="H84" s="133">
        <v>3.0999999999999999E-3</v>
      </c>
      <c r="I84" s="134">
        <v>144.69</v>
      </c>
      <c r="J84" s="134">
        <v>0.44</v>
      </c>
    </row>
    <row r="85" spans="1:10" s="112" customFormat="1" ht="12.75" customHeight="1">
      <c r="A85" s="132" t="s">
        <v>520</v>
      </c>
      <c r="B85" s="132" t="s">
        <v>574</v>
      </c>
      <c r="C85" s="132" t="s">
        <v>79</v>
      </c>
      <c r="D85" s="130" t="s">
        <v>401</v>
      </c>
      <c r="E85" s="362" t="s">
        <v>547</v>
      </c>
      <c r="F85" s="362"/>
      <c r="G85" s="132" t="s">
        <v>400</v>
      </c>
      <c r="H85" s="133">
        <v>0.13089999999999999</v>
      </c>
      <c r="I85" s="134">
        <v>57.45</v>
      </c>
      <c r="J85" s="134">
        <v>7.52</v>
      </c>
    </row>
    <row r="86" spans="1:10" s="112" customFormat="1" ht="12.75" customHeight="1">
      <c r="A86" s="132" t="s">
        <v>520</v>
      </c>
      <c r="B86" s="132" t="s">
        <v>575</v>
      </c>
      <c r="C86" s="132" t="s">
        <v>79</v>
      </c>
      <c r="D86" s="130" t="s">
        <v>399</v>
      </c>
      <c r="E86" s="362" t="s">
        <v>525</v>
      </c>
      <c r="F86" s="362"/>
      <c r="G86" s="132" t="s">
        <v>85</v>
      </c>
      <c r="H86" s="133">
        <v>0.40210000000000001</v>
      </c>
      <c r="I86" s="134">
        <v>21.29</v>
      </c>
      <c r="J86" s="134">
        <v>8.56</v>
      </c>
    </row>
    <row r="87" spans="1:10" s="112" customFormat="1" ht="12.75" customHeight="1">
      <c r="A87" s="132" t="s">
        <v>520</v>
      </c>
      <c r="B87" s="132" t="s">
        <v>526</v>
      </c>
      <c r="C87" s="132" t="s">
        <v>79</v>
      </c>
      <c r="D87" s="130" t="s">
        <v>86</v>
      </c>
      <c r="E87" s="362" t="s">
        <v>525</v>
      </c>
      <c r="F87" s="362"/>
      <c r="G87" s="132" t="s">
        <v>85</v>
      </c>
      <c r="H87" s="133">
        <v>0.40210000000000001</v>
      </c>
      <c r="I87" s="134">
        <v>16.86</v>
      </c>
      <c r="J87" s="134">
        <v>6.77</v>
      </c>
    </row>
    <row r="88" spans="1:10" s="112" customFormat="1" ht="12.75" customHeight="1">
      <c r="A88" s="132" t="s">
        <v>520</v>
      </c>
      <c r="B88" s="132" t="s">
        <v>576</v>
      </c>
      <c r="C88" s="132" t="s">
        <v>79</v>
      </c>
      <c r="D88" s="130" t="s">
        <v>398</v>
      </c>
      <c r="E88" s="362" t="s">
        <v>525</v>
      </c>
      <c r="F88" s="362"/>
      <c r="G88" s="132" t="s">
        <v>80</v>
      </c>
      <c r="H88" s="133">
        <v>2.0400000000000001E-2</v>
      </c>
      <c r="I88" s="134">
        <v>472.39</v>
      </c>
      <c r="J88" s="134">
        <v>9.6300000000000008</v>
      </c>
    </row>
    <row r="89" spans="1:10" s="112" customFormat="1" ht="12.75" customHeight="1">
      <c r="A89" s="136" t="s">
        <v>527</v>
      </c>
      <c r="B89" s="136" t="s">
        <v>577</v>
      </c>
      <c r="C89" s="136" t="s">
        <v>79</v>
      </c>
      <c r="D89" s="135" t="s">
        <v>406</v>
      </c>
      <c r="E89" s="363" t="s">
        <v>529</v>
      </c>
      <c r="F89" s="363"/>
      <c r="G89" s="136" t="s">
        <v>80</v>
      </c>
      <c r="H89" s="137">
        <v>0.114</v>
      </c>
      <c r="I89" s="138">
        <v>106.38</v>
      </c>
      <c r="J89" s="138">
        <v>12.12</v>
      </c>
    </row>
    <row r="90" spans="1:10" s="112" customFormat="1" ht="12.75" customHeight="1">
      <c r="A90" s="136" t="s">
        <v>527</v>
      </c>
      <c r="B90" s="136" t="s">
        <v>578</v>
      </c>
      <c r="C90" s="136" t="s">
        <v>79</v>
      </c>
      <c r="D90" s="135" t="s">
        <v>405</v>
      </c>
      <c r="E90" s="363" t="s">
        <v>529</v>
      </c>
      <c r="F90" s="363"/>
      <c r="G90" s="136" t="s">
        <v>404</v>
      </c>
      <c r="H90" s="137">
        <v>3.3000000000000002E-2</v>
      </c>
      <c r="I90" s="138">
        <v>804.8</v>
      </c>
      <c r="J90" s="138">
        <v>26.55</v>
      </c>
    </row>
    <row r="91" spans="1:10" s="112" customFormat="1" ht="12.75" customHeight="1">
      <c r="A91" s="148"/>
      <c r="B91" s="148"/>
      <c r="C91" s="148"/>
      <c r="D91" s="139"/>
      <c r="E91" s="139" t="s">
        <v>536</v>
      </c>
      <c r="F91" s="140">
        <v>7.83</v>
      </c>
      <c r="G91" s="139" t="s">
        <v>537</v>
      </c>
      <c r="H91" s="140">
        <v>6.65</v>
      </c>
      <c r="I91" s="139" t="s">
        <v>538</v>
      </c>
      <c r="J91" s="140">
        <v>14.48</v>
      </c>
    </row>
    <row r="92" spans="1:10" s="112" customFormat="1" ht="12.75" customHeight="1">
      <c r="A92" s="148"/>
      <c r="B92" s="148"/>
      <c r="C92" s="148"/>
      <c r="D92" s="139"/>
      <c r="E92" s="139" t="s">
        <v>539</v>
      </c>
      <c r="F92" s="140">
        <v>18.713626000000001</v>
      </c>
      <c r="G92" s="139"/>
      <c r="H92" s="368" t="s">
        <v>540</v>
      </c>
      <c r="I92" s="368"/>
      <c r="J92" s="140">
        <v>90.3</v>
      </c>
    </row>
    <row r="93" spans="1:10" s="112" customFormat="1" ht="12.75" customHeight="1" thickBot="1">
      <c r="A93" s="150"/>
      <c r="B93" s="150"/>
      <c r="C93" s="150"/>
      <c r="D93" s="141"/>
      <c r="E93" s="141"/>
      <c r="F93" s="141"/>
      <c r="G93" s="141" t="s">
        <v>541</v>
      </c>
      <c r="H93" s="142">
        <v>308</v>
      </c>
      <c r="I93" s="141" t="s">
        <v>542</v>
      </c>
      <c r="J93" s="143">
        <v>27812.400000000001</v>
      </c>
    </row>
    <row r="94" spans="1:10" s="112" customFormat="1" ht="12.75" customHeight="1" thickTop="1">
      <c r="A94" s="151"/>
      <c r="B94" s="151"/>
      <c r="C94" s="151"/>
      <c r="D94" s="152"/>
      <c r="E94" s="152"/>
      <c r="F94" s="152"/>
      <c r="G94" s="152"/>
      <c r="H94" s="152"/>
      <c r="I94" s="152"/>
      <c r="J94" s="152"/>
    </row>
    <row r="95" spans="1:10" s="112" customFormat="1" ht="12.75" customHeight="1">
      <c r="A95" s="128" t="s">
        <v>124</v>
      </c>
      <c r="B95" s="128" t="s">
        <v>67</v>
      </c>
      <c r="C95" s="128" t="s">
        <v>68</v>
      </c>
      <c r="D95" s="126" t="s">
        <v>69</v>
      </c>
      <c r="E95" s="366" t="s">
        <v>517</v>
      </c>
      <c r="F95" s="366"/>
      <c r="G95" s="128" t="s">
        <v>70</v>
      </c>
      <c r="H95" s="127" t="s">
        <v>71</v>
      </c>
      <c r="I95" s="127" t="s">
        <v>72</v>
      </c>
      <c r="J95" s="127" t="s">
        <v>73</v>
      </c>
    </row>
    <row r="96" spans="1:10" s="112" customFormat="1" ht="12.75" customHeight="1">
      <c r="A96" s="114" t="s">
        <v>518</v>
      </c>
      <c r="B96" s="114" t="s">
        <v>502</v>
      </c>
      <c r="C96" s="114" t="s">
        <v>79</v>
      </c>
      <c r="D96" s="113" t="s">
        <v>457</v>
      </c>
      <c r="E96" s="367" t="s">
        <v>579</v>
      </c>
      <c r="F96" s="367"/>
      <c r="G96" s="114" t="s">
        <v>80</v>
      </c>
      <c r="H96" s="129">
        <v>1</v>
      </c>
      <c r="I96" s="115">
        <v>650.5</v>
      </c>
      <c r="J96" s="115">
        <v>650.5</v>
      </c>
    </row>
    <row r="97" spans="1:10" s="112" customFormat="1" ht="12.75" customHeight="1">
      <c r="A97" s="132" t="s">
        <v>520</v>
      </c>
      <c r="B97" s="132" t="s">
        <v>524</v>
      </c>
      <c r="C97" s="132" t="s">
        <v>79</v>
      </c>
      <c r="D97" s="130" t="s">
        <v>394</v>
      </c>
      <c r="E97" s="362" t="s">
        <v>525</v>
      </c>
      <c r="F97" s="362"/>
      <c r="G97" s="132" t="s">
        <v>85</v>
      </c>
      <c r="H97" s="133">
        <v>1.6268</v>
      </c>
      <c r="I97" s="134">
        <v>21.04</v>
      </c>
      <c r="J97" s="134">
        <v>34.22</v>
      </c>
    </row>
    <row r="98" spans="1:10" s="112" customFormat="1" ht="12.75" customHeight="1">
      <c r="A98" s="132" t="s">
        <v>520</v>
      </c>
      <c r="B98" s="132" t="s">
        <v>561</v>
      </c>
      <c r="C98" s="132" t="s">
        <v>79</v>
      </c>
      <c r="D98" s="130" t="s">
        <v>84</v>
      </c>
      <c r="E98" s="362" t="s">
        <v>525</v>
      </c>
      <c r="F98" s="362"/>
      <c r="G98" s="132" t="s">
        <v>85</v>
      </c>
      <c r="H98" s="133">
        <v>1.4149</v>
      </c>
      <c r="I98" s="134">
        <v>21.47</v>
      </c>
      <c r="J98" s="134">
        <v>30.37</v>
      </c>
    </row>
    <row r="99" spans="1:10" s="112" customFormat="1" ht="12.75" customHeight="1">
      <c r="A99" s="132" t="s">
        <v>520</v>
      </c>
      <c r="B99" s="132" t="s">
        <v>526</v>
      </c>
      <c r="C99" s="132" t="s">
        <v>79</v>
      </c>
      <c r="D99" s="130" t="s">
        <v>86</v>
      </c>
      <c r="E99" s="362" t="s">
        <v>525</v>
      </c>
      <c r="F99" s="362"/>
      <c r="G99" s="132" t="s">
        <v>85</v>
      </c>
      <c r="H99" s="133">
        <v>3.0417000000000001</v>
      </c>
      <c r="I99" s="134">
        <v>16.86</v>
      </c>
      <c r="J99" s="134">
        <v>51.28</v>
      </c>
    </row>
    <row r="100" spans="1:10" s="112" customFormat="1" ht="12.75" customHeight="1">
      <c r="A100" s="132" t="s">
        <v>520</v>
      </c>
      <c r="B100" s="132" t="s">
        <v>580</v>
      </c>
      <c r="C100" s="132" t="s">
        <v>79</v>
      </c>
      <c r="D100" s="130" t="s">
        <v>393</v>
      </c>
      <c r="E100" s="362" t="s">
        <v>581</v>
      </c>
      <c r="F100" s="362"/>
      <c r="G100" s="132" t="s">
        <v>80</v>
      </c>
      <c r="H100" s="133">
        <v>1.2315</v>
      </c>
      <c r="I100" s="134">
        <v>403.66</v>
      </c>
      <c r="J100" s="134">
        <v>497.1</v>
      </c>
    </row>
    <row r="101" spans="1:10" s="112" customFormat="1" ht="12.75" customHeight="1">
      <c r="A101" s="136" t="s">
        <v>527</v>
      </c>
      <c r="B101" s="136" t="s">
        <v>582</v>
      </c>
      <c r="C101" s="136" t="s">
        <v>79</v>
      </c>
      <c r="D101" s="135" t="s">
        <v>458</v>
      </c>
      <c r="E101" s="363" t="s">
        <v>529</v>
      </c>
      <c r="F101" s="363"/>
      <c r="G101" s="136" t="s">
        <v>397</v>
      </c>
      <c r="H101" s="137">
        <v>2.1299999999999999E-2</v>
      </c>
      <c r="I101" s="138">
        <v>8.75</v>
      </c>
      <c r="J101" s="138">
        <v>0.18</v>
      </c>
    </row>
    <row r="102" spans="1:10" s="112" customFormat="1" ht="12.75" customHeight="1">
      <c r="A102" s="136" t="s">
        <v>527</v>
      </c>
      <c r="B102" s="136" t="s">
        <v>528</v>
      </c>
      <c r="C102" s="136" t="s">
        <v>79</v>
      </c>
      <c r="D102" s="135" t="s">
        <v>460</v>
      </c>
      <c r="E102" s="363" t="s">
        <v>529</v>
      </c>
      <c r="F102" s="363"/>
      <c r="G102" s="136" t="s">
        <v>113</v>
      </c>
      <c r="H102" s="137">
        <v>3.125</v>
      </c>
      <c r="I102" s="138">
        <v>6.56</v>
      </c>
      <c r="J102" s="138">
        <v>20.5</v>
      </c>
    </row>
    <row r="103" spans="1:10" s="112" customFormat="1" ht="12.75" customHeight="1">
      <c r="A103" s="136" t="s">
        <v>527</v>
      </c>
      <c r="B103" s="136" t="s">
        <v>583</v>
      </c>
      <c r="C103" s="136" t="s">
        <v>79</v>
      </c>
      <c r="D103" s="135" t="s">
        <v>395</v>
      </c>
      <c r="E103" s="363" t="s">
        <v>529</v>
      </c>
      <c r="F103" s="363"/>
      <c r="G103" s="136" t="s">
        <v>113</v>
      </c>
      <c r="H103" s="137">
        <v>2.5</v>
      </c>
      <c r="I103" s="138">
        <v>4.5199999999999996</v>
      </c>
      <c r="J103" s="138">
        <v>11.3</v>
      </c>
    </row>
    <row r="104" spans="1:10" s="112" customFormat="1" ht="12.75" customHeight="1">
      <c r="A104" s="136" t="s">
        <v>527</v>
      </c>
      <c r="B104" s="136" t="s">
        <v>584</v>
      </c>
      <c r="C104" s="136" t="s">
        <v>79</v>
      </c>
      <c r="D104" s="135" t="s">
        <v>459</v>
      </c>
      <c r="E104" s="363" t="s">
        <v>529</v>
      </c>
      <c r="F104" s="363"/>
      <c r="G104" s="136" t="s">
        <v>89</v>
      </c>
      <c r="H104" s="137">
        <v>0.2994</v>
      </c>
      <c r="I104" s="138">
        <v>18.57</v>
      </c>
      <c r="J104" s="138">
        <v>5.55</v>
      </c>
    </row>
    <row r="105" spans="1:10" s="112" customFormat="1" ht="12.75" customHeight="1">
      <c r="A105" s="148"/>
      <c r="B105" s="148"/>
      <c r="C105" s="148"/>
      <c r="D105" s="139"/>
      <c r="E105" s="139" t="s">
        <v>536</v>
      </c>
      <c r="F105" s="140">
        <v>78.98</v>
      </c>
      <c r="G105" s="139" t="s">
        <v>537</v>
      </c>
      <c r="H105" s="140">
        <v>67.010000000000005</v>
      </c>
      <c r="I105" s="139" t="s">
        <v>538</v>
      </c>
      <c r="J105" s="140">
        <v>145.99</v>
      </c>
    </row>
    <row r="106" spans="1:10" s="112" customFormat="1" ht="12.75" customHeight="1">
      <c r="A106" s="148"/>
      <c r="B106" s="148"/>
      <c r="C106" s="148"/>
      <c r="D106" s="139"/>
      <c r="E106" s="139" t="s">
        <v>539</v>
      </c>
      <c r="F106" s="140">
        <v>170.04069999999999</v>
      </c>
      <c r="G106" s="139"/>
      <c r="H106" s="368" t="s">
        <v>540</v>
      </c>
      <c r="I106" s="368"/>
      <c r="J106" s="140">
        <v>820.54</v>
      </c>
    </row>
    <row r="107" spans="1:10" s="112" customFormat="1" ht="12.75" customHeight="1" thickBot="1">
      <c r="A107" s="150"/>
      <c r="B107" s="150"/>
      <c r="C107" s="150"/>
      <c r="D107" s="141"/>
      <c r="E107" s="141"/>
      <c r="F107" s="141"/>
      <c r="G107" s="141" t="s">
        <v>541</v>
      </c>
      <c r="H107" s="142">
        <v>5.68</v>
      </c>
      <c r="I107" s="141" t="s">
        <v>542</v>
      </c>
      <c r="J107" s="143">
        <v>4660.67</v>
      </c>
    </row>
    <row r="108" spans="1:10" s="112" customFormat="1" ht="12.75" customHeight="1" thickTop="1">
      <c r="A108" s="151"/>
      <c r="B108" s="151"/>
      <c r="C108" s="151"/>
      <c r="D108" s="152"/>
      <c r="E108" s="152"/>
      <c r="F108" s="152"/>
      <c r="G108" s="152"/>
      <c r="H108" s="152"/>
      <c r="I108" s="152"/>
      <c r="J108" s="152"/>
    </row>
    <row r="109" spans="1:10" s="112" customFormat="1" ht="12.75" customHeight="1">
      <c r="A109" s="128" t="s">
        <v>126</v>
      </c>
      <c r="B109" s="128" t="s">
        <v>67</v>
      </c>
      <c r="C109" s="128" t="s">
        <v>68</v>
      </c>
      <c r="D109" s="126" t="s">
        <v>69</v>
      </c>
      <c r="E109" s="366" t="s">
        <v>517</v>
      </c>
      <c r="F109" s="366"/>
      <c r="G109" s="128" t="s">
        <v>70</v>
      </c>
      <c r="H109" s="127" t="s">
        <v>71</v>
      </c>
      <c r="I109" s="127" t="s">
        <v>72</v>
      </c>
      <c r="J109" s="127" t="s">
        <v>73</v>
      </c>
    </row>
    <row r="110" spans="1:10" s="112" customFormat="1" ht="12.75" customHeight="1">
      <c r="A110" s="114" t="s">
        <v>518</v>
      </c>
      <c r="B110" s="114" t="s">
        <v>503</v>
      </c>
      <c r="C110" s="114" t="s">
        <v>74</v>
      </c>
      <c r="D110" s="113" t="s">
        <v>102</v>
      </c>
      <c r="E110" s="367" t="s">
        <v>569</v>
      </c>
      <c r="F110" s="367"/>
      <c r="G110" s="114" t="s">
        <v>113</v>
      </c>
      <c r="H110" s="129">
        <v>1</v>
      </c>
      <c r="I110" s="115">
        <v>29.8</v>
      </c>
      <c r="J110" s="115">
        <v>29.8</v>
      </c>
    </row>
    <row r="111" spans="1:10" s="112" customFormat="1" ht="12.75" customHeight="1">
      <c r="A111" s="132" t="s">
        <v>520</v>
      </c>
      <c r="B111" s="132" t="s">
        <v>575</v>
      </c>
      <c r="C111" s="132" t="s">
        <v>79</v>
      </c>
      <c r="D111" s="130" t="s">
        <v>399</v>
      </c>
      <c r="E111" s="362" t="s">
        <v>525</v>
      </c>
      <c r="F111" s="362"/>
      <c r="G111" s="132" t="s">
        <v>85</v>
      </c>
      <c r="H111" s="133">
        <v>0.32</v>
      </c>
      <c r="I111" s="134">
        <v>21.29</v>
      </c>
      <c r="J111" s="134">
        <v>6.81</v>
      </c>
    </row>
    <row r="112" spans="1:10" s="112" customFormat="1" ht="12.75" customHeight="1">
      <c r="A112" s="132" t="s">
        <v>520</v>
      </c>
      <c r="B112" s="132" t="s">
        <v>526</v>
      </c>
      <c r="C112" s="132" t="s">
        <v>79</v>
      </c>
      <c r="D112" s="130" t="s">
        <v>86</v>
      </c>
      <c r="E112" s="362" t="s">
        <v>525</v>
      </c>
      <c r="F112" s="362"/>
      <c r="G112" s="132" t="s">
        <v>85</v>
      </c>
      <c r="H112" s="133">
        <v>0.34</v>
      </c>
      <c r="I112" s="134">
        <v>16.86</v>
      </c>
      <c r="J112" s="134">
        <v>5.73</v>
      </c>
    </row>
    <row r="113" spans="1:10" s="112" customFormat="1" ht="12.75" customHeight="1">
      <c r="A113" s="136" t="s">
        <v>527</v>
      </c>
      <c r="B113" s="136" t="s">
        <v>577</v>
      </c>
      <c r="C113" s="136" t="s">
        <v>79</v>
      </c>
      <c r="D113" s="135" t="s">
        <v>406</v>
      </c>
      <c r="E113" s="363" t="s">
        <v>529</v>
      </c>
      <c r="F113" s="363"/>
      <c r="G113" s="136" t="s">
        <v>80</v>
      </c>
      <c r="H113" s="137">
        <v>5.0000000000000001E-3</v>
      </c>
      <c r="I113" s="138">
        <v>106.38</v>
      </c>
      <c r="J113" s="138">
        <v>0.53</v>
      </c>
    </row>
    <row r="114" spans="1:10" s="112" customFormat="1" ht="12.75" customHeight="1">
      <c r="A114" s="136" t="s">
        <v>527</v>
      </c>
      <c r="B114" s="136" t="s">
        <v>585</v>
      </c>
      <c r="C114" s="136" t="s">
        <v>79</v>
      </c>
      <c r="D114" s="135" t="s">
        <v>88</v>
      </c>
      <c r="E114" s="363" t="s">
        <v>529</v>
      </c>
      <c r="F114" s="363"/>
      <c r="G114" s="136" t="s">
        <v>89</v>
      </c>
      <c r="H114" s="137">
        <v>0.98</v>
      </c>
      <c r="I114" s="138">
        <v>0.64</v>
      </c>
      <c r="J114" s="138">
        <v>0.62</v>
      </c>
    </row>
    <row r="115" spans="1:10" s="112" customFormat="1" ht="12.75" customHeight="1">
      <c r="A115" s="136" t="s">
        <v>527</v>
      </c>
      <c r="B115" s="136" t="s">
        <v>586</v>
      </c>
      <c r="C115" s="136" t="s">
        <v>79</v>
      </c>
      <c r="D115" s="135" t="s">
        <v>587</v>
      </c>
      <c r="E115" s="363" t="s">
        <v>529</v>
      </c>
      <c r="F115" s="363"/>
      <c r="G115" s="136" t="s">
        <v>113</v>
      </c>
      <c r="H115" s="137">
        <v>1</v>
      </c>
      <c r="I115" s="138">
        <v>16.11</v>
      </c>
      <c r="J115" s="138">
        <v>16.11</v>
      </c>
    </row>
    <row r="116" spans="1:10" s="112" customFormat="1" ht="12.75" customHeight="1">
      <c r="A116" s="148"/>
      <c r="B116" s="148"/>
      <c r="C116" s="148"/>
      <c r="D116" s="139"/>
      <c r="E116" s="139" t="s">
        <v>536</v>
      </c>
      <c r="F116" s="140">
        <v>5.0999999999999996</v>
      </c>
      <c r="G116" s="139" t="s">
        <v>537</v>
      </c>
      <c r="H116" s="140">
        <v>4.33</v>
      </c>
      <c r="I116" s="139" t="s">
        <v>538</v>
      </c>
      <c r="J116" s="140">
        <v>9.43</v>
      </c>
    </row>
    <row r="117" spans="1:10" s="112" customFormat="1" ht="12.75" customHeight="1">
      <c r="A117" s="148"/>
      <c r="B117" s="148"/>
      <c r="C117" s="148"/>
      <c r="D117" s="139"/>
      <c r="E117" s="139" t="s">
        <v>539</v>
      </c>
      <c r="F117" s="140">
        <v>7.78972</v>
      </c>
      <c r="G117" s="139"/>
      <c r="H117" s="368" t="s">
        <v>540</v>
      </c>
      <c r="I117" s="368"/>
      <c r="J117" s="140">
        <v>37.590000000000003</v>
      </c>
    </row>
    <row r="118" spans="1:10" s="112" customFormat="1" ht="12.75" customHeight="1" thickBot="1">
      <c r="A118" s="150"/>
      <c r="B118" s="150"/>
      <c r="C118" s="150"/>
      <c r="D118" s="141"/>
      <c r="E118" s="141"/>
      <c r="F118" s="141"/>
      <c r="G118" s="141" t="s">
        <v>541</v>
      </c>
      <c r="H118" s="142">
        <v>7</v>
      </c>
      <c r="I118" s="141" t="s">
        <v>542</v>
      </c>
      <c r="J118" s="143">
        <v>263.13</v>
      </c>
    </row>
    <row r="119" spans="1:10" s="112" customFormat="1" ht="12.75" customHeight="1" thickTop="1">
      <c r="A119" s="151"/>
      <c r="B119" s="151"/>
      <c r="C119" s="151"/>
      <c r="D119" s="152"/>
      <c r="E119" s="152"/>
      <c r="F119" s="152"/>
      <c r="G119" s="152"/>
      <c r="H119" s="152"/>
      <c r="I119" s="152"/>
      <c r="J119" s="152"/>
    </row>
    <row r="120" spans="1:10" s="112" customFormat="1" ht="12.75" customHeight="1">
      <c r="A120" s="128" t="s">
        <v>77</v>
      </c>
      <c r="B120" s="128" t="s">
        <v>67</v>
      </c>
      <c r="C120" s="128" t="s">
        <v>68</v>
      </c>
      <c r="D120" s="126" t="s">
        <v>69</v>
      </c>
      <c r="E120" s="366" t="s">
        <v>517</v>
      </c>
      <c r="F120" s="366"/>
      <c r="G120" s="128" t="s">
        <v>70</v>
      </c>
      <c r="H120" s="127" t="s">
        <v>71</v>
      </c>
      <c r="I120" s="127" t="s">
        <v>72</v>
      </c>
      <c r="J120" s="127" t="s">
        <v>73</v>
      </c>
    </row>
    <row r="121" spans="1:10" s="112" customFormat="1" ht="12.75" customHeight="1">
      <c r="A121" s="114" t="s">
        <v>518</v>
      </c>
      <c r="B121" s="114" t="s">
        <v>504</v>
      </c>
      <c r="C121" s="114" t="s">
        <v>74</v>
      </c>
      <c r="D121" s="113" t="s">
        <v>505</v>
      </c>
      <c r="E121" s="367" t="s">
        <v>525</v>
      </c>
      <c r="F121" s="367"/>
      <c r="G121" s="114" t="s">
        <v>96</v>
      </c>
      <c r="H121" s="129">
        <v>1</v>
      </c>
      <c r="I121" s="115">
        <v>503.2</v>
      </c>
      <c r="J121" s="115">
        <v>503.2</v>
      </c>
    </row>
    <row r="122" spans="1:10" s="112" customFormat="1" ht="12.75" customHeight="1">
      <c r="A122" s="132" t="s">
        <v>520</v>
      </c>
      <c r="B122" s="132" t="s">
        <v>588</v>
      </c>
      <c r="C122" s="132" t="s">
        <v>79</v>
      </c>
      <c r="D122" s="130" t="s">
        <v>589</v>
      </c>
      <c r="E122" s="362" t="s">
        <v>581</v>
      </c>
      <c r="F122" s="362"/>
      <c r="G122" s="132" t="s">
        <v>80</v>
      </c>
      <c r="H122" s="133">
        <v>0.57999999999999996</v>
      </c>
      <c r="I122" s="134">
        <v>370.66</v>
      </c>
      <c r="J122" s="134">
        <v>214.98</v>
      </c>
    </row>
    <row r="123" spans="1:10" s="112" customFormat="1" ht="12.75" customHeight="1">
      <c r="A123" s="132" t="s">
        <v>520</v>
      </c>
      <c r="B123" s="132" t="s">
        <v>590</v>
      </c>
      <c r="C123" s="132" t="s">
        <v>79</v>
      </c>
      <c r="D123" s="130" t="s">
        <v>591</v>
      </c>
      <c r="E123" s="362" t="s">
        <v>581</v>
      </c>
      <c r="F123" s="362"/>
      <c r="G123" s="132" t="s">
        <v>80</v>
      </c>
      <c r="H123" s="133">
        <v>0.57999999999999996</v>
      </c>
      <c r="I123" s="134">
        <v>173.08</v>
      </c>
      <c r="J123" s="134">
        <v>100.38</v>
      </c>
    </row>
    <row r="124" spans="1:10" s="112" customFormat="1" ht="12.75" customHeight="1">
      <c r="A124" s="132" t="s">
        <v>520</v>
      </c>
      <c r="B124" s="132" t="s">
        <v>592</v>
      </c>
      <c r="C124" s="132" t="s">
        <v>79</v>
      </c>
      <c r="D124" s="130" t="s">
        <v>593</v>
      </c>
      <c r="E124" s="362" t="s">
        <v>523</v>
      </c>
      <c r="F124" s="362"/>
      <c r="G124" s="132" t="s">
        <v>76</v>
      </c>
      <c r="H124" s="133">
        <v>8.2799999999999994</v>
      </c>
      <c r="I124" s="134">
        <v>15.59</v>
      </c>
      <c r="J124" s="134">
        <v>129.08000000000001</v>
      </c>
    </row>
    <row r="125" spans="1:10" s="112" customFormat="1" ht="12.75" customHeight="1">
      <c r="A125" s="132" t="s">
        <v>520</v>
      </c>
      <c r="B125" s="132" t="s">
        <v>506</v>
      </c>
      <c r="C125" s="132" t="s">
        <v>74</v>
      </c>
      <c r="D125" s="130" t="s">
        <v>81</v>
      </c>
      <c r="E125" s="362" t="s">
        <v>525</v>
      </c>
      <c r="F125" s="362"/>
      <c r="G125" s="132" t="s">
        <v>76</v>
      </c>
      <c r="H125" s="133">
        <v>1.05</v>
      </c>
      <c r="I125" s="134">
        <v>55.97</v>
      </c>
      <c r="J125" s="134">
        <v>58.76</v>
      </c>
    </row>
    <row r="126" spans="1:10" s="112" customFormat="1" ht="12.75" customHeight="1">
      <c r="A126" s="148"/>
      <c r="B126" s="148"/>
      <c r="C126" s="148"/>
      <c r="D126" s="139"/>
      <c r="E126" s="139" t="s">
        <v>536</v>
      </c>
      <c r="F126" s="140">
        <v>89.66</v>
      </c>
      <c r="G126" s="139" t="s">
        <v>537</v>
      </c>
      <c r="H126" s="140">
        <v>76.08</v>
      </c>
      <c r="I126" s="139" t="s">
        <v>538</v>
      </c>
      <c r="J126" s="140">
        <v>165.74</v>
      </c>
    </row>
    <row r="127" spans="1:10" s="112" customFormat="1" ht="12.75" customHeight="1">
      <c r="A127" s="148"/>
      <c r="B127" s="148"/>
      <c r="C127" s="148"/>
      <c r="D127" s="139"/>
      <c r="E127" s="139" t="s">
        <v>539</v>
      </c>
      <c r="F127" s="140">
        <v>131.53648000000001</v>
      </c>
      <c r="G127" s="139"/>
      <c r="H127" s="368" t="s">
        <v>540</v>
      </c>
      <c r="I127" s="368"/>
      <c r="J127" s="140">
        <v>634.74</v>
      </c>
    </row>
    <row r="128" spans="1:10" s="112" customFormat="1" ht="12.75" customHeight="1" thickBot="1">
      <c r="A128" s="150"/>
      <c r="B128" s="150"/>
      <c r="C128" s="150"/>
      <c r="D128" s="141"/>
      <c r="E128" s="141"/>
      <c r="F128" s="141"/>
      <c r="G128" s="141" t="s">
        <v>541</v>
      </c>
      <c r="H128" s="142">
        <v>2</v>
      </c>
      <c r="I128" s="141" t="s">
        <v>542</v>
      </c>
      <c r="J128" s="143">
        <v>1269.48</v>
      </c>
    </row>
    <row r="129" spans="1:10" s="112" customFormat="1" ht="12.75" customHeight="1" thickTop="1">
      <c r="A129" s="151"/>
      <c r="B129" s="151"/>
      <c r="C129" s="151"/>
      <c r="D129" s="152"/>
      <c r="E129" s="152"/>
      <c r="F129" s="152"/>
      <c r="G129" s="152"/>
      <c r="H129" s="152"/>
      <c r="I129" s="152"/>
      <c r="J129" s="152"/>
    </row>
    <row r="130" spans="1:10" s="112" customFormat="1" ht="12.75" customHeight="1">
      <c r="A130" s="128" t="s">
        <v>82</v>
      </c>
      <c r="B130" s="128" t="s">
        <v>67</v>
      </c>
      <c r="C130" s="128" t="s">
        <v>68</v>
      </c>
      <c r="D130" s="126" t="s">
        <v>69</v>
      </c>
      <c r="E130" s="366" t="s">
        <v>517</v>
      </c>
      <c r="F130" s="366"/>
      <c r="G130" s="128" t="s">
        <v>70</v>
      </c>
      <c r="H130" s="127" t="s">
        <v>71</v>
      </c>
      <c r="I130" s="127" t="s">
        <v>72</v>
      </c>
      <c r="J130" s="127" t="s">
        <v>73</v>
      </c>
    </row>
    <row r="131" spans="1:10" s="112" customFormat="1" ht="12.75" customHeight="1">
      <c r="A131" s="114" t="s">
        <v>518</v>
      </c>
      <c r="B131" s="114" t="s">
        <v>506</v>
      </c>
      <c r="C131" s="114" t="s">
        <v>74</v>
      </c>
      <c r="D131" s="113" t="s">
        <v>81</v>
      </c>
      <c r="E131" s="367" t="s">
        <v>525</v>
      </c>
      <c r="F131" s="367"/>
      <c r="G131" s="114" t="s">
        <v>76</v>
      </c>
      <c r="H131" s="129">
        <v>1</v>
      </c>
      <c r="I131" s="115">
        <v>55.97</v>
      </c>
      <c r="J131" s="115">
        <v>55.97</v>
      </c>
    </row>
    <row r="132" spans="1:10" s="112" customFormat="1" ht="12.75" customHeight="1">
      <c r="A132" s="132" t="s">
        <v>520</v>
      </c>
      <c r="B132" s="132" t="s">
        <v>561</v>
      </c>
      <c r="C132" s="132" t="s">
        <v>79</v>
      </c>
      <c r="D132" s="130" t="s">
        <v>84</v>
      </c>
      <c r="E132" s="362" t="s">
        <v>525</v>
      </c>
      <c r="F132" s="362"/>
      <c r="G132" s="132" t="s">
        <v>85</v>
      </c>
      <c r="H132" s="133">
        <v>0.5</v>
      </c>
      <c r="I132" s="134">
        <v>21.47</v>
      </c>
      <c r="J132" s="134">
        <v>10.73</v>
      </c>
    </row>
    <row r="133" spans="1:10" s="112" customFormat="1" ht="12.75" customHeight="1">
      <c r="A133" s="132" t="s">
        <v>520</v>
      </c>
      <c r="B133" s="132" t="s">
        <v>526</v>
      </c>
      <c r="C133" s="132" t="s">
        <v>79</v>
      </c>
      <c r="D133" s="130" t="s">
        <v>86</v>
      </c>
      <c r="E133" s="362" t="s">
        <v>525</v>
      </c>
      <c r="F133" s="362"/>
      <c r="G133" s="132" t="s">
        <v>85</v>
      </c>
      <c r="H133" s="133">
        <v>0.6</v>
      </c>
      <c r="I133" s="134">
        <v>16.86</v>
      </c>
      <c r="J133" s="134">
        <v>10.11</v>
      </c>
    </row>
    <row r="134" spans="1:10" s="112" customFormat="1" ht="12.75" customHeight="1">
      <c r="A134" s="136" t="s">
        <v>527</v>
      </c>
      <c r="B134" s="136" t="s">
        <v>571</v>
      </c>
      <c r="C134" s="136" t="s">
        <v>79</v>
      </c>
      <c r="D134" s="135" t="s">
        <v>87</v>
      </c>
      <c r="E134" s="363" t="s">
        <v>529</v>
      </c>
      <c r="F134" s="363"/>
      <c r="G134" s="136" t="s">
        <v>80</v>
      </c>
      <c r="H134" s="137">
        <v>0.01</v>
      </c>
      <c r="I134" s="138">
        <v>105.01</v>
      </c>
      <c r="J134" s="138">
        <v>1.05</v>
      </c>
    </row>
    <row r="135" spans="1:10" s="112" customFormat="1" ht="12.75" customHeight="1">
      <c r="A135" s="136" t="s">
        <v>527</v>
      </c>
      <c r="B135" s="136" t="s">
        <v>585</v>
      </c>
      <c r="C135" s="136" t="s">
        <v>79</v>
      </c>
      <c r="D135" s="135" t="s">
        <v>88</v>
      </c>
      <c r="E135" s="363" t="s">
        <v>529</v>
      </c>
      <c r="F135" s="363"/>
      <c r="G135" s="136" t="s">
        <v>89</v>
      </c>
      <c r="H135" s="137">
        <v>7.5</v>
      </c>
      <c r="I135" s="138">
        <v>0.64</v>
      </c>
      <c r="J135" s="138">
        <v>4.8</v>
      </c>
    </row>
    <row r="136" spans="1:10" s="112" customFormat="1" ht="12.75" customHeight="1">
      <c r="A136" s="136" t="s">
        <v>527</v>
      </c>
      <c r="B136" s="136" t="s">
        <v>594</v>
      </c>
      <c r="C136" s="136" t="s">
        <v>74</v>
      </c>
      <c r="D136" s="135" t="s">
        <v>90</v>
      </c>
      <c r="E136" s="363" t="s">
        <v>529</v>
      </c>
      <c r="F136" s="363"/>
      <c r="G136" s="136" t="s">
        <v>96</v>
      </c>
      <c r="H136" s="137">
        <v>16</v>
      </c>
      <c r="I136" s="138">
        <v>1.83</v>
      </c>
      <c r="J136" s="138">
        <v>29.28</v>
      </c>
    </row>
    <row r="137" spans="1:10" s="112" customFormat="1" ht="12.75" customHeight="1">
      <c r="A137" s="148"/>
      <c r="B137" s="148"/>
      <c r="C137" s="148"/>
      <c r="D137" s="139"/>
      <c r="E137" s="139" t="s">
        <v>536</v>
      </c>
      <c r="F137" s="140">
        <v>8.48</v>
      </c>
      <c r="G137" s="139" t="s">
        <v>537</v>
      </c>
      <c r="H137" s="140">
        <v>7.19</v>
      </c>
      <c r="I137" s="139" t="s">
        <v>538</v>
      </c>
      <c r="J137" s="140">
        <v>15.67</v>
      </c>
    </row>
    <row r="138" spans="1:10" s="112" customFormat="1" ht="12.75" customHeight="1">
      <c r="A138" s="148"/>
      <c r="B138" s="148"/>
      <c r="C138" s="148"/>
      <c r="D138" s="139"/>
      <c r="E138" s="139" t="s">
        <v>539</v>
      </c>
      <c r="F138" s="140">
        <v>14.630558000000001</v>
      </c>
      <c r="G138" s="139"/>
      <c r="H138" s="368" t="s">
        <v>540</v>
      </c>
      <c r="I138" s="368"/>
      <c r="J138" s="140">
        <v>70.599999999999994</v>
      </c>
    </row>
    <row r="139" spans="1:10" s="112" customFormat="1" ht="12.75" customHeight="1" thickBot="1">
      <c r="A139" s="150"/>
      <c r="B139" s="150"/>
      <c r="C139" s="150"/>
      <c r="D139" s="141"/>
      <c r="E139" s="141"/>
      <c r="F139" s="141"/>
      <c r="G139" s="141" t="s">
        <v>541</v>
      </c>
      <c r="H139" s="142">
        <v>18.579999999999998</v>
      </c>
      <c r="I139" s="141" t="s">
        <v>542</v>
      </c>
      <c r="J139" s="143">
        <v>1311.75</v>
      </c>
    </row>
    <row r="140" spans="1:10" s="112" customFormat="1" ht="12.75" customHeight="1" thickTop="1">
      <c r="A140" s="151"/>
      <c r="B140" s="151"/>
      <c r="C140" s="151"/>
      <c r="D140" s="152"/>
      <c r="E140" s="152"/>
      <c r="F140" s="152"/>
      <c r="G140" s="152"/>
      <c r="H140" s="152"/>
      <c r="I140" s="152"/>
      <c r="J140" s="152"/>
    </row>
    <row r="141" spans="1:10" s="112" customFormat="1" ht="12.75" customHeight="1">
      <c r="A141" s="128" t="s">
        <v>91</v>
      </c>
      <c r="B141" s="128" t="s">
        <v>67</v>
      </c>
      <c r="C141" s="128" t="s">
        <v>68</v>
      </c>
      <c r="D141" s="126" t="s">
        <v>69</v>
      </c>
      <c r="E141" s="366" t="s">
        <v>517</v>
      </c>
      <c r="F141" s="366"/>
      <c r="G141" s="128" t="s">
        <v>70</v>
      </c>
      <c r="H141" s="127" t="s">
        <v>71</v>
      </c>
      <c r="I141" s="127" t="s">
        <v>72</v>
      </c>
      <c r="J141" s="127" t="s">
        <v>73</v>
      </c>
    </row>
    <row r="142" spans="1:10" s="112" customFormat="1" ht="12.75" customHeight="1">
      <c r="A142" s="114" t="s">
        <v>518</v>
      </c>
      <c r="B142" s="114" t="s">
        <v>507</v>
      </c>
      <c r="C142" s="114" t="s">
        <v>74</v>
      </c>
      <c r="D142" s="113" t="s">
        <v>508</v>
      </c>
      <c r="E142" s="367" t="s">
        <v>525</v>
      </c>
      <c r="F142" s="367"/>
      <c r="G142" s="114" t="s">
        <v>83</v>
      </c>
      <c r="H142" s="129">
        <v>1</v>
      </c>
      <c r="I142" s="115">
        <v>0.37</v>
      </c>
      <c r="J142" s="115">
        <v>0.37</v>
      </c>
    </row>
    <row r="143" spans="1:10" s="112" customFormat="1" ht="12.75" customHeight="1">
      <c r="A143" s="136" t="s">
        <v>527</v>
      </c>
      <c r="B143" s="136" t="s">
        <v>595</v>
      </c>
      <c r="C143" s="136" t="s">
        <v>74</v>
      </c>
      <c r="D143" s="135" t="s">
        <v>596</v>
      </c>
      <c r="E143" s="363" t="s">
        <v>597</v>
      </c>
      <c r="F143" s="363"/>
      <c r="G143" s="136" t="s">
        <v>76</v>
      </c>
      <c r="H143" s="137">
        <v>1</v>
      </c>
      <c r="I143" s="138">
        <v>0.37</v>
      </c>
      <c r="J143" s="138">
        <v>0.37</v>
      </c>
    </row>
    <row r="144" spans="1:10" s="112" customFormat="1" ht="12.75" customHeight="1">
      <c r="A144" s="148"/>
      <c r="B144" s="148"/>
      <c r="C144" s="148"/>
      <c r="D144" s="139"/>
      <c r="E144" s="139" t="s">
        <v>536</v>
      </c>
      <c r="F144" s="140">
        <v>0</v>
      </c>
      <c r="G144" s="139" t="s">
        <v>537</v>
      </c>
      <c r="H144" s="140">
        <v>0</v>
      </c>
      <c r="I144" s="139" t="s">
        <v>538</v>
      </c>
      <c r="J144" s="140">
        <v>0</v>
      </c>
    </row>
    <row r="145" spans="1:10" s="112" customFormat="1" ht="12.75" customHeight="1">
      <c r="A145" s="148"/>
      <c r="B145" s="148"/>
      <c r="C145" s="148"/>
      <c r="D145" s="139"/>
      <c r="E145" s="139" t="s">
        <v>539</v>
      </c>
      <c r="F145" s="140">
        <v>9.6717999999999998E-2</v>
      </c>
      <c r="G145" s="139"/>
      <c r="H145" s="368" t="s">
        <v>540</v>
      </c>
      <c r="I145" s="368"/>
      <c r="J145" s="140">
        <v>0.47</v>
      </c>
    </row>
    <row r="146" spans="1:10" s="112" customFormat="1" ht="12.75" customHeight="1" thickBot="1">
      <c r="A146" s="150"/>
      <c r="B146" s="150"/>
      <c r="C146" s="150"/>
      <c r="D146" s="141"/>
      <c r="E146" s="141"/>
      <c r="F146" s="141"/>
      <c r="G146" s="141" t="s">
        <v>541</v>
      </c>
      <c r="H146" s="142">
        <v>426.8</v>
      </c>
      <c r="I146" s="141" t="s">
        <v>542</v>
      </c>
      <c r="J146" s="143">
        <v>200.6</v>
      </c>
    </row>
    <row r="147" spans="1:10" s="112" customFormat="1" ht="12.75" customHeight="1" thickTop="1">
      <c r="A147" s="151"/>
      <c r="B147" s="151"/>
      <c r="C147" s="151"/>
      <c r="D147" s="152"/>
      <c r="E147" s="152"/>
      <c r="F147" s="152"/>
      <c r="G147" s="152"/>
      <c r="H147" s="152"/>
      <c r="I147" s="152"/>
      <c r="J147" s="152"/>
    </row>
    <row r="148" spans="1:10" s="112" customFormat="1" ht="12.75" customHeight="1">
      <c r="A148" s="119" t="s">
        <v>128</v>
      </c>
      <c r="B148" s="119"/>
      <c r="C148" s="119"/>
      <c r="D148" s="109" t="s">
        <v>129</v>
      </c>
      <c r="E148" s="109"/>
      <c r="F148" s="365"/>
      <c r="G148" s="365"/>
      <c r="H148" s="110"/>
      <c r="I148" s="109"/>
      <c r="J148" s="111">
        <v>1451.23</v>
      </c>
    </row>
    <row r="149" spans="1:10" s="112" customFormat="1" ht="12.75" customHeight="1">
      <c r="A149" s="128" t="s">
        <v>130</v>
      </c>
      <c r="B149" s="128" t="s">
        <v>67</v>
      </c>
      <c r="C149" s="128" t="s">
        <v>68</v>
      </c>
      <c r="D149" s="126" t="s">
        <v>69</v>
      </c>
      <c r="E149" s="366" t="s">
        <v>517</v>
      </c>
      <c r="F149" s="366"/>
      <c r="G149" s="128" t="s">
        <v>70</v>
      </c>
      <c r="H149" s="127" t="s">
        <v>71</v>
      </c>
      <c r="I149" s="127" t="s">
        <v>72</v>
      </c>
      <c r="J149" s="127" t="s">
        <v>73</v>
      </c>
    </row>
    <row r="150" spans="1:10" s="112" customFormat="1" ht="12.75" customHeight="1">
      <c r="A150" s="114" t="s">
        <v>518</v>
      </c>
      <c r="B150" s="114" t="s">
        <v>509</v>
      </c>
      <c r="C150" s="114" t="s">
        <v>79</v>
      </c>
      <c r="D150" s="113" t="s">
        <v>131</v>
      </c>
      <c r="E150" s="367" t="s">
        <v>523</v>
      </c>
      <c r="F150" s="367"/>
      <c r="G150" s="114" t="s">
        <v>113</v>
      </c>
      <c r="H150" s="129">
        <v>1</v>
      </c>
      <c r="I150" s="115">
        <v>1.27</v>
      </c>
      <c r="J150" s="115">
        <v>1.27</v>
      </c>
    </row>
    <row r="151" spans="1:10" s="112" customFormat="1" ht="12.75" customHeight="1">
      <c r="A151" s="132" t="s">
        <v>520</v>
      </c>
      <c r="B151" s="132" t="s">
        <v>598</v>
      </c>
      <c r="C151" s="132" t="s">
        <v>79</v>
      </c>
      <c r="D151" s="130" t="s">
        <v>396</v>
      </c>
      <c r="E151" s="362" t="s">
        <v>525</v>
      </c>
      <c r="F151" s="362"/>
      <c r="G151" s="132" t="s">
        <v>85</v>
      </c>
      <c r="H151" s="133">
        <v>3.6999999999999998E-2</v>
      </c>
      <c r="I151" s="134">
        <v>22.85</v>
      </c>
      <c r="J151" s="134">
        <v>0.84</v>
      </c>
    </row>
    <row r="152" spans="1:10" s="112" customFormat="1" ht="12.75" customHeight="1">
      <c r="A152" s="132" t="s">
        <v>520</v>
      </c>
      <c r="B152" s="132" t="s">
        <v>526</v>
      </c>
      <c r="C152" s="132" t="s">
        <v>79</v>
      </c>
      <c r="D152" s="130" t="s">
        <v>86</v>
      </c>
      <c r="E152" s="362" t="s">
        <v>525</v>
      </c>
      <c r="F152" s="362"/>
      <c r="G152" s="132" t="s">
        <v>85</v>
      </c>
      <c r="H152" s="133">
        <v>1.6E-2</v>
      </c>
      <c r="I152" s="134">
        <v>16.86</v>
      </c>
      <c r="J152" s="134">
        <v>0.26</v>
      </c>
    </row>
    <row r="153" spans="1:10" s="112" customFormat="1" ht="12.75" customHeight="1">
      <c r="A153" s="136" t="s">
        <v>527</v>
      </c>
      <c r="B153" s="136" t="s">
        <v>599</v>
      </c>
      <c r="C153" s="136" t="s">
        <v>79</v>
      </c>
      <c r="D153" s="135" t="s">
        <v>461</v>
      </c>
      <c r="E153" s="363" t="s">
        <v>529</v>
      </c>
      <c r="F153" s="363"/>
      <c r="G153" s="136" t="s">
        <v>89</v>
      </c>
      <c r="H153" s="137">
        <v>0.106</v>
      </c>
      <c r="I153" s="138">
        <v>1.64</v>
      </c>
      <c r="J153" s="138">
        <v>0.17</v>
      </c>
    </row>
    <row r="154" spans="1:10" s="112" customFormat="1" ht="12.75" customHeight="1">
      <c r="A154" s="148"/>
      <c r="B154" s="148"/>
      <c r="C154" s="148"/>
      <c r="D154" s="139"/>
      <c r="E154" s="139" t="s">
        <v>536</v>
      </c>
      <c r="F154" s="140">
        <v>0.43</v>
      </c>
      <c r="G154" s="139" t="s">
        <v>537</v>
      </c>
      <c r="H154" s="140">
        <v>0.37</v>
      </c>
      <c r="I154" s="139" t="s">
        <v>538</v>
      </c>
      <c r="J154" s="140">
        <v>0.8</v>
      </c>
    </row>
    <row r="155" spans="1:10" s="112" customFormat="1" ht="12.75" customHeight="1">
      <c r="A155" s="148"/>
      <c r="B155" s="148"/>
      <c r="C155" s="148"/>
      <c r="D155" s="139"/>
      <c r="E155" s="139" t="s">
        <v>539</v>
      </c>
      <c r="F155" s="140">
        <v>0.331978</v>
      </c>
      <c r="G155" s="139"/>
      <c r="H155" s="368" t="s">
        <v>540</v>
      </c>
      <c r="I155" s="368"/>
      <c r="J155" s="140">
        <v>1.6</v>
      </c>
    </row>
    <row r="156" spans="1:10" s="112" customFormat="1" ht="12.75" customHeight="1" thickBot="1">
      <c r="A156" s="150"/>
      <c r="B156" s="150"/>
      <c r="C156" s="150"/>
      <c r="D156" s="141"/>
      <c r="E156" s="141"/>
      <c r="F156" s="141"/>
      <c r="G156" s="141" t="s">
        <v>541</v>
      </c>
      <c r="H156" s="142">
        <v>88</v>
      </c>
      <c r="I156" s="141" t="s">
        <v>542</v>
      </c>
      <c r="J156" s="143">
        <v>140.80000000000001</v>
      </c>
    </row>
    <row r="157" spans="1:10" s="112" customFormat="1" ht="12.75" customHeight="1" thickTop="1">
      <c r="A157" s="151"/>
      <c r="B157" s="151"/>
      <c r="C157" s="151"/>
      <c r="D157" s="152"/>
      <c r="E157" s="152"/>
      <c r="F157" s="152"/>
      <c r="G157" s="152"/>
      <c r="H157" s="152"/>
      <c r="I157" s="152"/>
      <c r="J157" s="152"/>
    </row>
    <row r="158" spans="1:10" s="112" customFormat="1" ht="12.75" customHeight="1">
      <c r="A158" s="128" t="s">
        <v>93</v>
      </c>
      <c r="B158" s="128" t="s">
        <v>67</v>
      </c>
      <c r="C158" s="128" t="s">
        <v>68</v>
      </c>
      <c r="D158" s="126" t="s">
        <v>69</v>
      </c>
      <c r="E158" s="366" t="s">
        <v>517</v>
      </c>
      <c r="F158" s="366"/>
      <c r="G158" s="128" t="s">
        <v>70</v>
      </c>
      <c r="H158" s="127" t="s">
        <v>71</v>
      </c>
      <c r="I158" s="127" t="s">
        <v>72</v>
      </c>
      <c r="J158" s="127" t="s">
        <v>73</v>
      </c>
    </row>
    <row r="159" spans="1:10" s="112" customFormat="1" ht="12.75" customHeight="1">
      <c r="A159" s="117" t="s">
        <v>527</v>
      </c>
      <c r="B159" s="117" t="s">
        <v>510</v>
      </c>
      <c r="C159" s="117" t="s">
        <v>79</v>
      </c>
      <c r="D159" s="116" t="s">
        <v>97</v>
      </c>
      <c r="E159" s="369" t="s">
        <v>529</v>
      </c>
      <c r="F159" s="369"/>
      <c r="G159" s="117" t="s">
        <v>96</v>
      </c>
      <c r="H159" s="144">
        <v>1</v>
      </c>
      <c r="I159" s="118">
        <v>75.73</v>
      </c>
      <c r="J159" s="118">
        <v>75.73</v>
      </c>
    </row>
    <row r="160" spans="1:10" s="112" customFormat="1" ht="12.75" customHeight="1">
      <c r="A160" s="148"/>
      <c r="B160" s="148"/>
      <c r="C160" s="148"/>
      <c r="D160" s="139"/>
      <c r="E160" s="139" t="s">
        <v>536</v>
      </c>
      <c r="F160" s="140">
        <v>0</v>
      </c>
      <c r="G160" s="139" t="s">
        <v>537</v>
      </c>
      <c r="H160" s="140">
        <v>0</v>
      </c>
      <c r="I160" s="139" t="s">
        <v>538</v>
      </c>
      <c r="J160" s="140">
        <v>0</v>
      </c>
    </row>
    <row r="161" spans="1:10" s="112" customFormat="1" ht="12.75" customHeight="1">
      <c r="A161" s="148"/>
      <c r="B161" s="148"/>
      <c r="C161" s="148"/>
      <c r="D161" s="139"/>
      <c r="E161" s="139" t="s">
        <v>539</v>
      </c>
      <c r="F161" s="140">
        <v>19.8</v>
      </c>
      <c r="G161" s="139"/>
      <c r="H161" s="368" t="s">
        <v>540</v>
      </c>
      <c r="I161" s="368"/>
      <c r="J161" s="140">
        <v>95.53</v>
      </c>
    </row>
    <row r="162" spans="1:10" s="112" customFormat="1" ht="12.75" customHeight="1" thickBot="1">
      <c r="A162" s="150"/>
      <c r="B162" s="150"/>
      <c r="C162" s="150"/>
      <c r="D162" s="141"/>
      <c r="E162" s="141"/>
      <c r="F162" s="141"/>
      <c r="G162" s="141" t="s">
        <v>541</v>
      </c>
      <c r="H162" s="142">
        <v>2</v>
      </c>
      <c r="I162" s="141" t="s">
        <v>542</v>
      </c>
      <c r="J162" s="143">
        <v>191.06</v>
      </c>
    </row>
    <row r="163" spans="1:10" s="112" customFormat="1" ht="12.75" customHeight="1" thickTop="1">
      <c r="A163" s="151"/>
      <c r="B163" s="151"/>
      <c r="C163" s="151"/>
      <c r="D163" s="152"/>
      <c r="E163" s="152"/>
      <c r="F163" s="152"/>
      <c r="G163" s="152"/>
      <c r="H163" s="152"/>
      <c r="I163" s="152"/>
      <c r="J163" s="152"/>
    </row>
    <row r="164" spans="1:10" s="112" customFormat="1" ht="12.75" customHeight="1">
      <c r="A164" s="128" t="s">
        <v>132</v>
      </c>
      <c r="B164" s="128" t="s">
        <v>67</v>
      </c>
      <c r="C164" s="128" t="s">
        <v>68</v>
      </c>
      <c r="D164" s="126" t="s">
        <v>69</v>
      </c>
      <c r="E164" s="366" t="s">
        <v>517</v>
      </c>
      <c r="F164" s="366"/>
      <c r="G164" s="128" t="s">
        <v>70</v>
      </c>
      <c r="H164" s="127" t="s">
        <v>71</v>
      </c>
      <c r="I164" s="127" t="s">
        <v>72</v>
      </c>
      <c r="J164" s="127" t="s">
        <v>73</v>
      </c>
    </row>
    <row r="165" spans="1:10" s="112" customFormat="1" ht="12.75" customHeight="1">
      <c r="A165" s="114" t="s">
        <v>518</v>
      </c>
      <c r="B165" s="114" t="s">
        <v>511</v>
      </c>
      <c r="C165" s="114" t="s">
        <v>256</v>
      </c>
      <c r="D165" s="113" t="s">
        <v>456</v>
      </c>
      <c r="E165" s="367" t="s">
        <v>392</v>
      </c>
      <c r="F165" s="367"/>
      <c r="G165" s="114" t="s">
        <v>76</v>
      </c>
      <c r="H165" s="129">
        <v>1</v>
      </c>
      <c r="I165" s="115">
        <v>413.72</v>
      </c>
      <c r="J165" s="115">
        <v>413.72</v>
      </c>
    </row>
    <row r="166" spans="1:10" s="112" customFormat="1" ht="12.75" customHeight="1">
      <c r="A166" s="370" t="s">
        <v>419</v>
      </c>
      <c r="B166" s="370" t="s">
        <v>67</v>
      </c>
      <c r="C166" s="370" t="s">
        <v>68</v>
      </c>
      <c r="D166" s="366" t="s">
        <v>600</v>
      </c>
      <c r="E166" s="371" t="s">
        <v>601</v>
      </c>
      <c r="F166" s="370" t="s">
        <v>602</v>
      </c>
      <c r="G166" s="371"/>
      <c r="H166" s="370" t="s">
        <v>603</v>
      </c>
      <c r="I166" s="371"/>
      <c r="J166" s="371" t="s">
        <v>604</v>
      </c>
    </row>
    <row r="167" spans="1:10" s="112" customFormat="1" ht="12.75" customHeight="1">
      <c r="A167" s="370"/>
      <c r="B167" s="370"/>
      <c r="C167" s="370"/>
      <c r="D167" s="371"/>
      <c r="E167" s="371"/>
      <c r="F167" s="127" t="s">
        <v>605</v>
      </c>
      <c r="G167" s="127" t="s">
        <v>606</v>
      </c>
      <c r="H167" s="127" t="s">
        <v>605</v>
      </c>
      <c r="I167" s="127" t="s">
        <v>606</v>
      </c>
      <c r="J167" s="371"/>
    </row>
    <row r="168" spans="1:10" s="112" customFormat="1" ht="12.75" customHeight="1">
      <c r="A168" s="136" t="s">
        <v>527</v>
      </c>
      <c r="B168" s="136" t="s">
        <v>455</v>
      </c>
      <c r="C168" s="136" t="s">
        <v>256</v>
      </c>
      <c r="D168" s="135" t="s">
        <v>454</v>
      </c>
      <c r="E168" s="137">
        <v>0.15060000000000001</v>
      </c>
      <c r="F168" s="138">
        <v>1</v>
      </c>
      <c r="G168" s="138">
        <v>0</v>
      </c>
      <c r="H168" s="145">
        <v>0.18770000000000001</v>
      </c>
      <c r="I168" s="145">
        <v>0.1245</v>
      </c>
      <c r="J168" s="145">
        <v>2.8299999999999999E-2</v>
      </c>
    </row>
    <row r="169" spans="1:10" s="112" customFormat="1" ht="12.75" customHeight="1">
      <c r="A169" s="136" t="s">
        <v>527</v>
      </c>
      <c r="B169" s="136" t="s">
        <v>607</v>
      </c>
      <c r="C169" s="136" t="s">
        <v>256</v>
      </c>
      <c r="D169" s="135" t="s">
        <v>608</v>
      </c>
      <c r="E169" s="137">
        <v>0.48193000000000003</v>
      </c>
      <c r="F169" s="138">
        <v>1</v>
      </c>
      <c r="G169" s="138">
        <v>0</v>
      </c>
      <c r="H169" s="145">
        <v>25.696300000000001</v>
      </c>
      <c r="I169" s="145">
        <v>4.9585999999999997</v>
      </c>
      <c r="J169" s="145">
        <v>12.383800000000001</v>
      </c>
    </row>
    <row r="170" spans="1:10" s="112" customFormat="1" ht="12.75" customHeight="1">
      <c r="A170" s="136" t="s">
        <v>527</v>
      </c>
      <c r="B170" s="136" t="s">
        <v>453</v>
      </c>
      <c r="C170" s="136" t="s">
        <v>256</v>
      </c>
      <c r="D170" s="135" t="s">
        <v>452</v>
      </c>
      <c r="E170" s="137">
        <v>0.20080000000000001</v>
      </c>
      <c r="F170" s="138">
        <v>1</v>
      </c>
      <c r="G170" s="138">
        <v>0</v>
      </c>
      <c r="H170" s="145">
        <v>13.7133</v>
      </c>
      <c r="I170" s="145">
        <v>8.7169000000000008</v>
      </c>
      <c r="J170" s="145">
        <v>2.7536</v>
      </c>
    </row>
    <row r="171" spans="1:10" s="112" customFormat="1" ht="12.75" customHeight="1">
      <c r="A171" s="136" t="s">
        <v>527</v>
      </c>
      <c r="B171" s="136" t="s">
        <v>451</v>
      </c>
      <c r="C171" s="136" t="s">
        <v>256</v>
      </c>
      <c r="D171" s="135" t="s">
        <v>450</v>
      </c>
      <c r="E171" s="137">
        <v>0.48193000000000003</v>
      </c>
      <c r="F171" s="138">
        <v>1</v>
      </c>
      <c r="G171" s="138">
        <v>0</v>
      </c>
      <c r="H171" s="145">
        <v>12.6206</v>
      </c>
      <c r="I171" s="145">
        <v>8.0223999999999993</v>
      </c>
      <c r="J171" s="145">
        <v>6.0822000000000003</v>
      </c>
    </row>
    <row r="172" spans="1:10" s="112" customFormat="1" ht="12.75" customHeight="1">
      <c r="A172" s="136" t="s">
        <v>527</v>
      </c>
      <c r="B172" s="136" t="s">
        <v>449</v>
      </c>
      <c r="C172" s="136" t="s">
        <v>256</v>
      </c>
      <c r="D172" s="135" t="s">
        <v>448</v>
      </c>
      <c r="E172" s="137">
        <v>0.48193000000000003</v>
      </c>
      <c r="F172" s="138">
        <v>1</v>
      </c>
      <c r="G172" s="138">
        <v>0</v>
      </c>
      <c r="H172" s="145">
        <v>21.608799999999999</v>
      </c>
      <c r="I172" s="145">
        <v>13.622299999999999</v>
      </c>
      <c r="J172" s="145">
        <v>10.4139</v>
      </c>
    </row>
    <row r="173" spans="1:10" s="112" customFormat="1" ht="12.75" customHeight="1">
      <c r="A173" s="372"/>
      <c r="B173" s="372"/>
      <c r="C173" s="372"/>
      <c r="D173" s="372"/>
      <c r="E173" s="372"/>
      <c r="F173" s="372" t="s">
        <v>609</v>
      </c>
      <c r="G173" s="372"/>
      <c r="H173" s="372"/>
      <c r="I173" s="372"/>
      <c r="J173" s="146">
        <v>31.661799999999999</v>
      </c>
    </row>
    <row r="174" spans="1:10" s="112" customFormat="1" ht="12.75" customHeight="1">
      <c r="A174" s="128" t="s">
        <v>416</v>
      </c>
      <c r="B174" s="128" t="s">
        <v>67</v>
      </c>
      <c r="C174" s="128" t="s">
        <v>68</v>
      </c>
      <c r="D174" s="126" t="s">
        <v>610</v>
      </c>
      <c r="E174" s="127" t="s">
        <v>601</v>
      </c>
      <c r="F174" s="371" t="s">
        <v>611</v>
      </c>
      <c r="G174" s="371"/>
      <c r="H174" s="371"/>
      <c r="I174" s="371"/>
      <c r="J174" s="127" t="s">
        <v>604</v>
      </c>
    </row>
    <row r="175" spans="1:10" s="112" customFormat="1" ht="12.75" customHeight="1">
      <c r="A175" s="136" t="s">
        <v>527</v>
      </c>
      <c r="B175" s="136" t="s">
        <v>447</v>
      </c>
      <c r="C175" s="136" t="s">
        <v>256</v>
      </c>
      <c r="D175" s="135" t="s">
        <v>446</v>
      </c>
      <c r="E175" s="137">
        <v>2</v>
      </c>
      <c r="F175" s="135"/>
      <c r="G175" s="135"/>
      <c r="H175" s="135"/>
      <c r="I175" s="145">
        <v>17.7498</v>
      </c>
      <c r="J175" s="145">
        <v>35.499600000000001</v>
      </c>
    </row>
    <row r="176" spans="1:10" s="112" customFormat="1" ht="12.75" customHeight="1">
      <c r="A176" s="136" t="s">
        <v>527</v>
      </c>
      <c r="B176" s="136" t="s">
        <v>415</v>
      </c>
      <c r="C176" s="136" t="s">
        <v>256</v>
      </c>
      <c r="D176" s="135" t="s">
        <v>414</v>
      </c>
      <c r="E176" s="137">
        <v>1</v>
      </c>
      <c r="F176" s="135"/>
      <c r="G176" s="135"/>
      <c r="H176" s="135"/>
      <c r="I176" s="145">
        <v>26.508199999999999</v>
      </c>
      <c r="J176" s="145">
        <v>26.508199999999999</v>
      </c>
    </row>
    <row r="177" spans="1:10" s="112" customFormat="1" ht="12.75" customHeight="1">
      <c r="A177" s="136" t="s">
        <v>527</v>
      </c>
      <c r="B177" s="136" t="s">
        <v>445</v>
      </c>
      <c r="C177" s="136" t="s">
        <v>256</v>
      </c>
      <c r="D177" s="135" t="s">
        <v>444</v>
      </c>
      <c r="E177" s="137">
        <v>1</v>
      </c>
      <c r="F177" s="135"/>
      <c r="G177" s="135"/>
      <c r="H177" s="135"/>
      <c r="I177" s="145">
        <v>23.777000000000001</v>
      </c>
      <c r="J177" s="145">
        <v>23.777000000000001</v>
      </c>
    </row>
    <row r="178" spans="1:10" s="112" customFormat="1" ht="12.75" customHeight="1">
      <c r="A178" s="136" t="s">
        <v>527</v>
      </c>
      <c r="B178" s="136" t="s">
        <v>413</v>
      </c>
      <c r="C178" s="136" t="s">
        <v>256</v>
      </c>
      <c r="D178" s="135" t="s">
        <v>412</v>
      </c>
      <c r="E178" s="137">
        <v>2</v>
      </c>
      <c r="F178" s="135"/>
      <c r="G178" s="135"/>
      <c r="H178" s="135"/>
      <c r="I178" s="145">
        <v>17.644600000000001</v>
      </c>
      <c r="J178" s="145">
        <v>35.289200000000001</v>
      </c>
    </row>
    <row r="179" spans="1:10" s="112" customFormat="1" ht="12.75" customHeight="1">
      <c r="A179" s="372"/>
      <c r="B179" s="372"/>
      <c r="C179" s="372"/>
      <c r="D179" s="372"/>
      <c r="E179" s="372"/>
      <c r="F179" s="372" t="s">
        <v>612</v>
      </c>
      <c r="G179" s="372"/>
      <c r="H179" s="372"/>
      <c r="I179" s="372"/>
      <c r="J179" s="146">
        <v>121.074</v>
      </c>
    </row>
    <row r="180" spans="1:10" s="112" customFormat="1" ht="12.75" customHeight="1">
      <c r="A180" s="372"/>
      <c r="B180" s="372"/>
      <c r="C180" s="372"/>
      <c r="D180" s="372"/>
      <c r="E180" s="372"/>
      <c r="F180" s="372" t="s">
        <v>613</v>
      </c>
      <c r="G180" s="372"/>
      <c r="H180" s="372"/>
      <c r="I180" s="372"/>
      <c r="J180" s="146">
        <v>0</v>
      </c>
    </row>
    <row r="181" spans="1:10" s="112" customFormat="1" ht="12.75" customHeight="1">
      <c r="A181" s="372"/>
      <c r="B181" s="372"/>
      <c r="C181" s="372"/>
      <c r="D181" s="372"/>
      <c r="E181" s="372"/>
      <c r="F181" s="372" t="s">
        <v>614</v>
      </c>
      <c r="G181" s="372"/>
      <c r="H181" s="372"/>
      <c r="I181" s="372"/>
      <c r="J181" s="146">
        <v>152.73580000000001</v>
      </c>
    </row>
    <row r="182" spans="1:10" s="112" customFormat="1" ht="12.75" customHeight="1">
      <c r="A182" s="372"/>
      <c r="B182" s="372"/>
      <c r="C182" s="372"/>
      <c r="D182" s="372"/>
      <c r="E182" s="372"/>
      <c r="F182" s="372" t="s">
        <v>615</v>
      </c>
      <c r="G182" s="372"/>
      <c r="H182" s="372"/>
      <c r="I182" s="372"/>
      <c r="J182" s="146">
        <v>0</v>
      </c>
    </row>
    <row r="183" spans="1:10" s="112" customFormat="1" ht="12.75" customHeight="1">
      <c r="A183" s="372"/>
      <c r="B183" s="372"/>
      <c r="C183" s="372"/>
      <c r="D183" s="372"/>
      <c r="E183" s="372"/>
      <c r="F183" s="372" t="s">
        <v>616</v>
      </c>
      <c r="G183" s="372"/>
      <c r="H183" s="372"/>
      <c r="I183" s="372"/>
      <c r="J183" s="146">
        <v>0</v>
      </c>
    </row>
    <row r="184" spans="1:10" s="112" customFormat="1" ht="12.75" customHeight="1">
      <c r="A184" s="372"/>
      <c r="B184" s="372"/>
      <c r="C184" s="372"/>
      <c r="D184" s="372"/>
      <c r="E184" s="372"/>
      <c r="F184" s="372" t="s">
        <v>617</v>
      </c>
      <c r="G184" s="372"/>
      <c r="H184" s="372"/>
      <c r="I184" s="372"/>
      <c r="J184" s="146">
        <v>4</v>
      </c>
    </row>
    <row r="185" spans="1:10" s="112" customFormat="1" ht="12.75" customHeight="1">
      <c r="A185" s="372"/>
      <c r="B185" s="372"/>
      <c r="C185" s="372"/>
      <c r="D185" s="372"/>
      <c r="E185" s="372"/>
      <c r="F185" s="372" t="s">
        <v>618</v>
      </c>
      <c r="G185" s="372"/>
      <c r="H185" s="372"/>
      <c r="I185" s="372"/>
      <c r="J185" s="146">
        <v>38.183999999999997</v>
      </c>
    </row>
    <row r="186" spans="1:10" s="112" customFormat="1" ht="12.75" customHeight="1">
      <c r="A186" s="128" t="s">
        <v>390</v>
      </c>
      <c r="B186" s="128" t="s">
        <v>68</v>
      </c>
      <c r="C186" s="128" t="s">
        <v>67</v>
      </c>
      <c r="D186" s="126" t="s">
        <v>529</v>
      </c>
      <c r="E186" s="127" t="s">
        <v>601</v>
      </c>
      <c r="F186" s="127" t="s">
        <v>619</v>
      </c>
      <c r="G186" s="371" t="s">
        <v>620</v>
      </c>
      <c r="H186" s="371"/>
      <c r="I186" s="371"/>
      <c r="J186" s="127" t="s">
        <v>604</v>
      </c>
    </row>
    <row r="187" spans="1:10" s="112" customFormat="1" ht="12.75" customHeight="1">
      <c r="A187" s="136" t="s">
        <v>527</v>
      </c>
      <c r="B187" s="136" t="s">
        <v>256</v>
      </c>
      <c r="C187" s="136" t="s">
        <v>439</v>
      </c>
      <c r="D187" s="135" t="s">
        <v>443</v>
      </c>
      <c r="E187" s="137">
        <v>11.775</v>
      </c>
      <c r="F187" s="136" t="s">
        <v>411</v>
      </c>
      <c r="G187" s="373">
        <v>10.9482</v>
      </c>
      <c r="H187" s="373"/>
      <c r="I187" s="363"/>
      <c r="J187" s="145">
        <v>128.9151</v>
      </c>
    </row>
    <row r="188" spans="1:10" s="112" customFormat="1" ht="12.75" customHeight="1">
      <c r="A188" s="136" t="s">
        <v>527</v>
      </c>
      <c r="B188" s="136" t="s">
        <v>256</v>
      </c>
      <c r="C188" s="136" t="s">
        <v>438</v>
      </c>
      <c r="D188" s="135" t="s">
        <v>442</v>
      </c>
      <c r="E188" s="137">
        <v>1</v>
      </c>
      <c r="F188" s="136" t="s">
        <v>76</v>
      </c>
      <c r="G188" s="373">
        <v>137.93270000000001</v>
      </c>
      <c r="H188" s="373"/>
      <c r="I188" s="363"/>
      <c r="J188" s="145">
        <v>137.93270000000001</v>
      </c>
    </row>
    <row r="189" spans="1:10" s="112" customFormat="1" ht="12.75" customHeight="1">
      <c r="A189" s="136" t="s">
        <v>527</v>
      </c>
      <c r="B189" s="136" t="s">
        <v>256</v>
      </c>
      <c r="C189" s="136" t="s">
        <v>437</v>
      </c>
      <c r="D189" s="135" t="s">
        <v>441</v>
      </c>
      <c r="E189" s="137">
        <v>0.4</v>
      </c>
      <c r="F189" s="136" t="s">
        <v>76</v>
      </c>
      <c r="G189" s="373">
        <v>232.98509999999999</v>
      </c>
      <c r="H189" s="373"/>
      <c r="I189" s="363"/>
      <c r="J189" s="145">
        <v>93.194000000000003</v>
      </c>
    </row>
    <row r="190" spans="1:10" s="112" customFormat="1" ht="12.75" customHeight="1">
      <c r="A190" s="372"/>
      <c r="B190" s="372"/>
      <c r="C190" s="372"/>
      <c r="D190" s="372"/>
      <c r="E190" s="372"/>
      <c r="F190" s="372" t="s">
        <v>621</v>
      </c>
      <c r="G190" s="372"/>
      <c r="H190" s="372"/>
      <c r="I190" s="372"/>
      <c r="J190" s="146">
        <v>360.04180000000002</v>
      </c>
    </row>
    <row r="191" spans="1:10" s="112" customFormat="1" ht="12.75" customHeight="1">
      <c r="A191" s="128" t="s">
        <v>427</v>
      </c>
      <c r="B191" s="128" t="s">
        <v>68</v>
      </c>
      <c r="C191" s="128" t="s">
        <v>67</v>
      </c>
      <c r="D191" s="126" t="s">
        <v>622</v>
      </c>
      <c r="E191" s="127" t="s">
        <v>601</v>
      </c>
      <c r="F191" s="127" t="s">
        <v>619</v>
      </c>
      <c r="G191" s="371" t="s">
        <v>620</v>
      </c>
      <c r="H191" s="371"/>
      <c r="I191" s="371"/>
      <c r="J191" s="127" t="s">
        <v>604</v>
      </c>
    </row>
    <row r="192" spans="1:10" s="112" customFormat="1" ht="12.75" customHeight="1">
      <c r="A192" s="132" t="s">
        <v>623</v>
      </c>
      <c r="B192" s="132" t="s">
        <v>256</v>
      </c>
      <c r="C192" s="132">
        <v>5212552</v>
      </c>
      <c r="D192" s="130" t="s">
        <v>440</v>
      </c>
      <c r="E192" s="133">
        <v>1</v>
      </c>
      <c r="F192" s="132" t="s">
        <v>76</v>
      </c>
      <c r="G192" s="374">
        <v>15.11</v>
      </c>
      <c r="H192" s="374"/>
      <c r="I192" s="362"/>
      <c r="J192" s="147">
        <v>15.11</v>
      </c>
    </row>
    <row r="193" spans="1:10" s="112" customFormat="1" ht="12.75" customHeight="1">
      <c r="A193" s="372"/>
      <c r="B193" s="372"/>
      <c r="C193" s="372"/>
      <c r="D193" s="372"/>
      <c r="E193" s="372"/>
      <c r="F193" s="372" t="s">
        <v>624</v>
      </c>
      <c r="G193" s="372"/>
      <c r="H193" s="372"/>
      <c r="I193" s="372"/>
      <c r="J193" s="146">
        <v>15.11</v>
      </c>
    </row>
    <row r="194" spans="1:10" s="112" customFormat="1" ht="12.75" customHeight="1">
      <c r="A194" s="128" t="s">
        <v>410</v>
      </c>
      <c r="B194" s="128" t="s">
        <v>68</v>
      </c>
      <c r="C194" s="128" t="s">
        <v>527</v>
      </c>
      <c r="D194" s="126" t="s">
        <v>625</v>
      </c>
      <c r="E194" s="127" t="s">
        <v>67</v>
      </c>
      <c r="F194" s="127" t="s">
        <v>601</v>
      </c>
      <c r="G194" s="128" t="s">
        <v>619</v>
      </c>
      <c r="H194" s="371" t="s">
        <v>620</v>
      </c>
      <c r="I194" s="371"/>
      <c r="J194" s="127" t="s">
        <v>604</v>
      </c>
    </row>
    <row r="195" spans="1:10" s="112" customFormat="1" ht="12.75" customHeight="1">
      <c r="A195" s="132" t="s">
        <v>626</v>
      </c>
      <c r="B195" s="132" t="s">
        <v>256</v>
      </c>
      <c r="C195" s="132" t="s">
        <v>439</v>
      </c>
      <c r="D195" s="130" t="s">
        <v>627</v>
      </c>
      <c r="E195" s="131">
        <v>5914333</v>
      </c>
      <c r="F195" s="133">
        <v>1.1780000000000001E-2</v>
      </c>
      <c r="G195" s="132" t="s">
        <v>409</v>
      </c>
      <c r="H195" s="374">
        <v>30.59</v>
      </c>
      <c r="I195" s="362"/>
      <c r="J195" s="147">
        <v>0.3604</v>
      </c>
    </row>
    <row r="196" spans="1:10" s="112" customFormat="1" ht="12.75" customHeight="1">
      <c r="A196" s="132" t="s">
        <v>626</v>
      </c>
      <c r="B196" s="132" t="s">
        <v>256</v>
      </c>
      <c r="C196" s="132" t="s">
        <v>438</v>
      </c>
      <c r="D196" s="130" t="s">
        <v>628</v>
      </c>
      <c r="E196" s="131">
        <v>5914655</v>
      </c>
      <c r="F196" s="133">
        <v>4.4000000000000002E-4</v>
      </c>
      <c r="G196" s="132" t="s">
        <v>409</v>
      </c>
      <c r="H196" s="374">
        <v>30.28</v>
      </c>
      <c r="I196" s="362"/>
      <c r="J196" s="147">
        <v>1.3299999999999999E-2</v>
      </c>
    </row>
    <row r="197" spans="1:10" s="112" customFormat="1" ht="12.75" customHeight="1">
      <c r="A197" s="132" t="s">
        <v>626</v>
      </c>
      <c r="B197" s="132" t="s">
        <v>256</v>
      </c>
      <c r="C197" s="132" t="s">
        <v>437</v>
      </c>
      <c r="D197" s="130" t="s">
        <v>628</v>
      </c>
      <c r="E197" s="131">
        <v>5914655</v>
      </c>
      <c r="F197" s="133">
        <v>1.9000000000000001E-4</v>
      </c>
      <c r="G197" s="132" t="s">
        <v>409</v>
      </c>
      <c r="H197" s="374">
        <v>30.28</v>
      </c>
      <c r="I197" s="362"/>
      <c r="J197" s="147">
        <v>5.7999999999999996E-3</v>
      </c>
    </row>
    <row r="198" spans="1:10" s="112" customFormat="1" ht="12.75" customHeight="1">
      <c r="A198" s="372"/>
      <c r="B198" s="372"/>
      <c r="C198" s="372"/>
      <c r="D198" s="372"/>
      <c r="E198" s="372"/>
      <c r="F198" s="372" t="s">
        <v>629</v>
      </c>
      <c r="G198" s="372"/>
      <c r="H198" s="372"/>
      <c r="I198" s="372"/>
      <c r="J198" s="146">
        <v>0.3795</v>
      </c>
    </row>
    <row r="199" spans="1:10" s="112" customFormat="1" ht="12.75" customHeight="1">
      <c r="A199" s="128" t="s">
        <v>630</v>
      </c>
      <c r="B199" s="128" t="s">
        <v>68</v>
      </c>
      <c r="C199" s="128" t="s">
        <v>527</v>
      </c>
      <c r="D199" s="126" t="s">
        <v>631</v>
      </c>
      <c r="E199" s="127" t="s">
        <v>601</v>
      </c>
      <c r="F199" s="127" t="s">
        <v>619</v>
      </c>
      <c r="G199" s="370" t="s">
        <v>632</v>
      </c>
      <c r="H199" s="371"/>
      <c r="I199" s="371"/>
      <c r="J199" s="127" t="s">
        <v>604</v>
      </c>
    </row>
    <row r="200" spans="1:10" s="112" customFormat="1" ht="12.75" customHeight="1">
      <c r="A200" s="128"/>
      <c r="B200" s="128"/>
      <c r="C200" s="128"/>
      <c r="D200" s="128"/>
      <c r="E200" s="128"/>
      <c r="F200" s="128"/>
      <c r="G200" s="128" t="s">
        <v>633</v>
      </c>
      <c r="H200" s="128" t="s">
        <v>634</v>
      </c>
      <c r="I200" s="128" t="s">
        <v>635</v>
      </c>
      <c r="J200" s="128"/>
    </row>
    <row r="201" spans="1:10" s="112" customFormat="1" ht="12.75" customHeight="1">
      <c r="A201" s="132" t="s">
        <v>631</v>
      </c>
      <c r="B201" s="132" t="s">
        <v>256</v>
      </c>
      <c r="C201" s="132" t="s">
        <v>439</v>
      </c>
      <c r="D201" s="130" t="s">
        <v>636</v>
      </c>
      <c r="E201" s="133">
        <v>1.1780000000000001E-2</v>
      </c>
      <c r="F201" s="132" t="s">
        <v>637</v>
      </c>
      <c r="G201" s="131" t="s">
        <v>638</v>
      </c>
      <c r="H201" s="131" t="s">
        <v>639</v>
      </c>
      <c r="I201" s="131" t="s">
        <v>640</v>
      </c>
      <c r="J201" s="147">
        <v>0</v>
      </c>
    </row>
    <row r="202" spans="1:10" s="112" customFormat="1" ht="12.75" customHeight="1">
      <c r="A202" s="132" t="s">
        <v>631</v>
      </c>
      <c r="B202" s="132" t="s">
        <v>256</v>
      </c>
      <c r="C202" s="132" t="s">
        <v>438</v>
      </c>
      <c r="D202" s="130" t="s">
        <v>641</v>
      </c>
      <c r="E202" s="133">
        <v>4.4000000000000002E-4</v>
      </c>
      <c r="F202" s="132" t="s">
        <v>637</v>
      </c>
      <c r="G202" s="131" t="s">
        <v>638</v>
      </c>
      <c r="H202" s="131" t="s">
        <v>639</v>
      </c>
      <c r="I202" s="131" t="s">
        <v>640</v>
      </c>
      <c r="J202" s="147">
        <v>0</v>
      </c>
    </row>
    <row r="203" spans="1:10" s="112" customFormat="1" ht="12.75" customHeight="1">
      <c r="A203" s="132" t="s">
        <v>631</v>
      </c>
      <c r="B203" s="132" t="s">
        <v>256</v>
      </c>
      <c r="C203" s="132" t="s">
        <v>437</v>
      </c>
      <c r="D203" s="130" t="s">
        <v>642</v>
      </c>
      <c r="E203" s="133">
        <v>1.9000000000000001E-4</v>
      </c>
      <c r="F203" s="132" t="s">
        <v>637</v>
      </c>
      <c r="G203" s="131" t="s">
        <v>638</v>
      </c>
      <c r="H203" s="131" t="s">
        <v>639</v>
      </c>
      <c r="I203" s="131" t="s">
        <v>640</v>
      </c>
      <c r="J203" s="147">
        <v>0</v>
      </c>
    </row>
    <row r="204" spans="1:10" s="112" customFormat="1" ht="12.75" customHeight="1">
      <c r="A204" s="372"/>
      <c r="B204" s="372"/>
      <c r="C204" s="372"/>
      <c r="D204" s="372"/>
      <c r="E204" s="372"/>
      <c r="F204" s="372" t="s">
        <v>643</v>
      </c>
      <c r="G204" s="372"/>
      <c r="H204" s="372"/>
      <c r="I204" s="372"/>
      <c r="J204" s="146">
        <v>0</v>
      </c>
    </row>
    <row r="205" spans="1:10" s="112" customFormat="1" ht="12.75" customHeight="1">
      <c r="A205" s="148"/>
      <c r="B205" s="148"/>
      <c r="C205" s="148"/>
      <c r="D205" s="139"/>
      <c r="E205" s="139" t="s">
        <v>536</v>
      </c>
      <c r="F205" s="140">
        <v>18.34</v>
      </c>
      <c r="G205" s="139" t="s">
        <v>537</v>
      </c>
      <c r="H205" s="140">
        <v>15.56</v>
      </c>
      <c r="I205" s="139" t="s">
        <v>538</v>
      </c>
      <c r="J205" s="140">
        <v>33.904251007730601</v>
      </c>
    </row>
    <row r="206" spans="1:10" s="112" customFormat="1" ht="12.75" customHeight="1">
      <c r="A206" s="148"/>
      <c r="B206" s="148"/>
      <c r="C206" s="148"/>
      <c r="D206" s="139"/>
      <c r="E206" s="139" t="s">
        <v>539</v>
      </c>
      <c r="F206" s="140">
        <v>108.15</v>
      </c>
      <c r="G206" s="139"/>
      <c r="H206" s="368" t="s">
        <v>540</v>
      </c>
      <c r="I206" s="368"/>
      <c r="J206" s="140">
        <v>521.87</v>
      </c>
    </row>
    <row r="207" spans="1:10" s="112" customFormat="1" ht="12.75" customHeight="1" thickBot="1">
      <c r="A207" s="150"/>
      <c r="B207" s="150"/>
      <c r="C207" s="150"/>
      <c r="D207" s="141"/>
      <c r="E207" s="141"/>
      <c r="F207" s="141"/>
      <c r="G207" s="141" t="s">
        <v>541</v>
      </c>
      <c r="H207" s="142">
        <v>1.18</v>
      </c>
      <c r="I207" s="141" t="s">
        <v>542</v>
      </c>
      <c r="J207" s="143">
        <v>615.80999999999995</v>
      </c>
    </row>
    <row r="208" spans="1:10" s="112" customFormat="1" ht="12.75" customHeight="1" thickTop="1">
      <c r="A208" s="151"/>
      <c r="B208" s="151"/>
      <c r="C208" s="151"/>
      <c r="D208" s="152"/>
      <c r="E208" s="152"/>
      <c r="F208" s="152"/>
      <c r="G208" s="152"/>
      <c r="H208" s="152"/>
      <c r="I208" s="152"/>
      <c r="J208" s="152"/>
    </row>
    <row r="209" spans="1:10" s="112" customFormat="1" ht="12.75" customHeight="1">
      <c r="A209" s="128" t="s">
        <v>134</v>
      </c>
      <c r="B209" s="128" t="s">
        <v>67</v>
      </c>
      <c r="C209" s="128" t="s">
        <v>68</v>
      </c>
      <c r="D209" s="126" t="s">
        <v>69</v>
      </c>
      <c r="E209" s="366" t="s">
        <v>517</v>
      </c>
      <c r="F209" s="366"/>
      <c r="G209" s="128" t="s">
        <v>70</v>
      </c>
      <c r="H209" s="127" t="s">
        <v>71</v>
      </c>
      <c r="I209" s="127" t="s">
        <v>72</v>
      </c>
      <c r="J209" s="127" t="s">
        <v>73</v>
      </c>
    </row>
    <row r="210" spans="1:10" s="112" customFormat="1" ht="12.75" customHeight="1">
      <c r="A210" s="114" t="s">
        <v>518</v>
      </c>
      <c r="B210" s="114" t="s">
        <v>512</v>
      </c>
      <c r="C210" s="114" t="s">
        <v>256</v>
      </c>
      <c r="D210" s="113" t="s">
        <v>436</v>
      </c>
      <c r="E210" s="367" t="s">
        <v>392</v>
      </c>
      <c r="F210" s="367"/>
      <c r="G210" s="114" t="s">
        <v>136</v>
      </c>
      <c r="H210" s="129">
        <v>1</v>
      </c>
      <c r="I210" s="115">
        <v>99.8</v>
      </c>
      <c r="J210" s="115">
        <v>99.8</v>
      </c>
    </row>
    <row r="211" spans="1:10" s="112" customFormat="1" ht="12.75" customHeight="1">
      <c r="A211" s="370" t="s">
        <v>419</v>
      </c>
      <c r="B211" s="370" t="s">
        <v>67</v>
      </c>
      <c r="C211" s="370" t="s">
        <v>68</v>
      </c>
      <c r="D211" s="366" t="s">
        <v>600</v>
      </c>
      <c r="E211" s="371" t="s">
        <v>601</v>
      </c>
      <c r="F211" s="370" t="s">
        <v>602</v>
      </c>
      <c r="G211" s="371"/>
      <c r="H211" s="370" t="s">
        <v>603</v>
      </c>
      <c r="I211" s="371"/>
      <c r="J211" s="371" t="s">
        <v>604</v>
      </c>
    </row>
    <row r="212" spans="1:10" s="112" customFormat="1" ht="12.75" customHeight="1">
      <c r="A212" s="370"/>
      <c r="B212" s="370"/>
      <c r="C212" s="370"/>
      <c r="D212" s="371"/>
      <c r="E212" s="371"/>
      <c r="F212" s="127" t="s">
        <v>605</v>
      </c>
      <c r="G212" s="127" t="s">
        <v>606</v>
      </c>
      <c r="H212" s="127" t="s">
        <v>605</v>
      </c>
      <c r="I212" s="127" t="s">
        <v>606</v>
      </c>
      <c r="J212" s="371"/>
    </row>
    <row r="213" spans="1:10" s="112" customFormat="1" ht="12.75" customHeight="1">
      <c r="A213" s="136" t="s">
        <v>527</v>
      </c>
      <c r="B213" s="136" t="s">
        <v>418</v>
      </c>
      <c r="C213" s="136" t="s">
        <v>256</v>
      </c>
      <c r="D213" s="135" t="s">
        <v>417</v>
      </c>
      <c r="E213" s="137">
        <v>1</v>
      </c>
      <c r="F213" s="138">
        <v>0.3</v>
      </c>
      <c r="G213" s="138">
        <v>0.7</v>
      </c>
      <c r="H213" s="145">
        <v>138.56720000000001</v>
      </c>
      <c r="I213" s="145">
        <v>50.613900000000001</v>
      </c>
      <c r="J213" s="145">
        <v>76.999899999999997</v>
      </c>
    </row>
    <row r="214" spans="1:10" s="112" customFormat="1" ht="12.75" customHeight="1">
      <c r="A214" s="372"/>
      <c r="B214" s="372"/>
      <c r="C214" s="372"/>
      <c r="D214" s="372"/>
      <c r="E214" s="372"/>
      <c r="F214" s="372" t="s">
        <v>609</v>
      </c>
      <c r="G214" s="372"/>
      <c r="H214" s="372"/>
      <c r="I214" s="372"/>
      <c r="J214" s="146">
        <v>76.999899999999997</v>
      </c>
    </row>
    <row r="215" spans="1:10" s="112" customFormat="1" ht="12.75" customHeight="1">
      <c r="A215" s="128" t="s">
        <v>416</v>
      </c>
      <c r="B215" s="128" t="s">
        <v>67</v>
      </c>
      <c r="C215" s="128" t="s">
        <v>68</v>
      </c>
      <c r="D215" s="126" t="s">
        <v>610</v>
      </c>
      <c r="E215" s="127" t="s">
        <v>601</v>
      </c>
      <c r="F215" s="371" t="s">
        <v>611</v>
      </c>
      <c r="G215" s="371"/>
      <c r="H215" s="371"/>
      <c r="I215" s="371"/>
      <c r="J215" s="127" t="s">
        <v>604</v>
      </c>
    </row>
    <row r="216" spans="1:10" s="112" customFormat="1" ht="12.75" customHeight="1">
      <c r="A216" s="136" t="s">
        <v>527</v>
      </c>
      <c r="B216" s="136" t="s">
        <v>435</v>
      </c>
      <c r="C216" s="136" t="s">
        <v>256</v>
      </c>
      <c r="D216" s="135" t="s">
        <v>434</v>
      </c>
      <c r="E216" s="137">
        <v>1</v>
      </c>
      <c r="F216" s="135"/>
      <c r="G216" s="135"/>
      <c r="H216" s="135"/>
      <c r="I216" s="145">
        <v>21.9057</v>
      </c>
      <c r="J216" s="145">
        <v>21.9057</v>
      </c>
    </row>
    <row r="217" spans="1:10" s="112" customFormat="1" ht="12.75" customHeight="1">
      <c r="A217" s="136" t="s">
        <v>527</v>
      </c>
      <c r="B217" s="136" t="s">
        <v>433</v>
      </c>
      <c r="C217" s="136" t="s">
        <v>256</v>
      </c>
      <c r="D217" s="135" t="s">
        <v>432</v>
      </c>
      <c r="E217" s="137">
        <v>0.5</v>
      </c>
      <c r="F217" s="135"/>
      <c r="G217" s="135"/>
      <c r="H217" s="135"/>
      <c r="I217" s="145">
        <v>25.687799999999999</v>
      </c>
      <c r="J217" s="145">
        <v>12.8439</v>
      </c>
    </row>
    <row r="218" spans="1:10" s="112" customFormat="1" ht="12.75" customHeight="1">
      <c r="A218" s="136" t="s">
        <v>527</v>
      </c>
      <c r="B218" s="136" t="s">
        <v>413</v>
      </c>
      <c r="C218" s="136" t="s">
        <v>256</v>
      </c>
      <c r="D218" s="135" t="s">
        <v>412</v>
      </c>
      <c r="E218" s="137">
        <v>1</v>
      </c>
      <c r="F218" s="135"/>
      <c r="G218" s="135"/>
      <c r="H218" s="135"/>
      <c r="I218" s="145">
        <v>17.644600000000001</v>
      </c>
      <c r="J218" s="145">
        <v>17.644600000000001</v>
      </c>
    </row>
    <row r="219" spans="1:10" s="112" customFormat="1" ht="12.75" customHeight="1">
      <c r="A219" s="372"/>
      <c r="B219" s="372"/>
      <c r="C219" s="372"/>
      <c r="D219" s="372"/>
      <c r="E219" s="372"/>
      <c r="F219" s="372" t="s">
        <v>612</v>
      </c>
      <c r="G219" s="372"/>
      <c r="H219" s="372"/>
      <c r="I219" s="372"/>
      <c r="J219" s="146">
        <v>52.394199999999998</v>
      </c>
    </row>
    <row r="220" spans="1:10" s="112" customFormat="1" ht="12.75" customHeight="1">
      <c r="A220" s="372"/>
      <c r="B220" s="372"/>
      <c r="C220" s="372"/>
      <c r="D220" s="372"/>
      <c r="E220" s="372"/>
      <c r="F220" s="372" t="s">
        <v>613</v>
      </c>
      <c r="G220" s="372"/>
      <c r="H220" s="372"/>
      <c r="I220" s="372"/>
      <c r="J220" s="146">
        <v>0</v>
      </c>
    </row>
    <row r="221" spans="1:10" s="112" customFormat="1" ht="12.75" customHeight="1">
      <c r="A221" s="372"/>
      <c r="B221" s="372"/>
      <c r="C221" s="372"/>
      <c r="D221" s="372"/>
      <c r="E221" s="372"/>
      <c r="F221" s="372" t="s">
        <v>614</v>
      </c>
      <c r="G221" s="372"/>
      <c r="H221" s="372"/>
      <c r="I221" s="372"/>
      <c r="J221" s="146">
        <v>129.39410000000001</v>
      </c>
    </row>
    <row r="222" spans="1:10" s="112" customFormat="1" ht="12.75" customHeight="1">
      <c r="A222" s="372"/>
      <c r="B222" s="372"/>
      <c r="C222" s="372"/>
      <c r="D222" s="372"/>
      <c r="E222" s="372"/>
      <c r="F222" s="372" t="s">
        <v>615</v>
      </c>
      <c r="G222" s="372"/>
      <c r="H222" s="372"/>
      <c r="I222" s="372"/>
      <c r="J222" s="146">
        <v>0</v>
      </c>
    </row>
    <row r="223" spans="1:10" s="112" customFormat="1" ht="12.75" customHeight="1">
      <c r="A223" s="372"/>
      <c r="B223" s="372"/>
      <c r="C223" s="372"/>
      <c r="D223" s="372"/>
      <c r="E223" s="372"/>
      <c r="F223" s="372" t="s">
        <v>616</v>
      </c>
      <c r="G223" s="372"/>
      <c r="H223" s="372"/>
      <c r="I223" s="372"/>
      <c r="J223" s="146">
        <v>0</v>
      </c>
    </row>
    <row r="224" spans="1:10" s="112" customFormat="1" ht="12.75" customHeight="1">
      <c r="A224" s="372"/>
      <c r="B224" s="372"/>
      <c r="C224" s="372"/>
      <c r="D224" s="372"/>
      <c r="E224" s="372"/>
      <c r="F224" s="372" t="s">
        <v>617</v>
      </c>
      <c r="G224" s="372"/>
      <c r="H224" s="372"/>
      <c r="I224" s="372"/>
      <c r="J224" s="146">
        <v>4</v>
      </c>
    </row>
    <row r="225" spans="1:10" s="112" customFormat="1" ht="12.75" customHeight="1">
      <c r="A225" s="372"/>
      <c r="B225" s="372"/>
      <c r="C225" s="372"/>
      <c r="D225" s="372"/>
      <c r="E225" s="372"/>
      <c r="F225" s="372" t="s">
        <v>618</v>
      </c>
      <c r="G225" s="372"/>
      <c r="H225" s="372"/>
      <c r="I225" s="372"/>
      <c r="J225" s="146">
        <v>32.348500000000001</v>
      </c>
    </row>
    <row r="226" spans="1:10" s="112" customFormat="1" ht="12.75" customHeight="1">
      <c r="A226" s="128" t="s">
        <v>390</v>
      </c>
      <c r="B226" s="128" t="s">
        <v>68</v>
      </c>
      <c r="C226" s="128" t="s">
        <v>67</v>
      </c>
      <c r="D226" s="126" t="s">
        <v>529</v>
      </c>
      <c r="E226" s="127" t="s">
        <v>601</v>
      </c>
      <c r="F226" s="127" t="s">
        <v>619</v>
      </c>
      <c r="G226" s="371" t="s">
        <v>620</v>
      </c>
      <c r="H226" s="371"/>
      <c r="I226" s="371"/>
      <c r="J226" s="127" t="s">
        <v>604</v>
      </c>
    </row>
    <row r="227" spans="1:10" s="112" customFormat="1" ht="12.75" customHeight="1">
      <c r="A227" s="136" t="s">
        <v>527</v>
      </c>
      <c r="B227" s="136" t="s">
        <v>256</v>
      </c>
      <c r="C227" s="136" t="s">
        <v>422</v>
      </c>
      <c r="D227" s="135" t="s">
        <v>431</v>
      </c>
      <c r="E227" s="137">
        <v>0.69699999999999995</v>
      </c>
      <c r="F227" s="136" t="s">
        <v>411</v>
      </c>
      <c r="G227" s="373">
        <v>27.900300000000001</v>
      </c>
      <c r="H227" s="373"/>
      <c r="I227" s="363"/>
      <c r="J227" s="145">
        <v>19.4465</v>
      </c>
    </row>
    <row r="228" spans="1:10" s="112" customFormat="1" ht="12.75" customHeight="1">
      <c r="A228" s="136" t="s">
        <v>527</v>
      </c>
      <c r="B228" s="136" t="s">
        <v>256</v>
      </c>
      <c r="C228" s="136" t="s">
        <v>421</v>
      </c>
      <c r="D228" s="135" t="s">
        <v>430</v>
      </c>
      <c r="E228" s="137">
        <v>3</v>
      </c>
      <c r="F228" s="136" t="s">
        <v>0</v>
      </c>
      <c r="G228" s="373">
        <v>12.1395</v>
      </c>
      <c r="H228" s="373"/>
      <c r="I228" s="363"/>
      <c r="J228" s="145">
        <v>36.418500000000002</v>
      </c>
    </row>
    <row r="229" spans="1:10" s="112" customFormat="1" ht="12.75" customHeight="1">
      <c r="A229" s="136" t="s">
        <v>527</v>
      </c>
      <c r="B229" s="136" t="s">
        <v>256</v>
      </c>
      <c r="C229" s="136" t="s">
        <v>420</v>
      </c>
      <c r="D229" s="135" t="s">
        <v>429</v>
      </c>
      <c r="E229" s="137">
        <v>0.25622</v>
      </c>
      <c r="F229" s="136" t="s">
        <v>428</v>
      </c>
      <c r="G229" s="373">
        <v>26.8445</v>
      </c>
      <c r="H229" s="373"/>
      <c r="I229" s="363"/>
      <c r="J229" s="145">
        <v>6.8780999999999999</v>
      </c>
    </row>
    <row r="230" spans="1:10" s="112" customFormat="1" ht="12.75" customHeight="1">
      <c r="A230" s="372"/>
      <c r="B230" s="372"/>
      <c r="C230" s="372"/>
      <c r="D230" s="372"/>
      <c r="E230" s="372"/>
      <c r="F230" s="372" t="s">
        <v>621</v>
      </c>
      <c r="G230" s="372"/>
      <c r="H230" s="372"/>
      <c r="I230" s="372"/>
      <c r="J230" s="146">
        <v>62.743099999999998</v>
      </c>
    </row>
    <row r="231" spans="1:10" s="112" customFormat="1" ht="12.75" customHeight="1">
      <c r="A231" s="128" t="s">
        <v>427</v>
      </c>
      <c r="B231" s="128" t="s">
        <v>68</v>
      </c>
      <c r="C231" s="128" t="s">
        <v>67</v>
      </c>
      <c r="D231" s="126" t="s">
        <v>622</v>
      </c>
      <c r="E231" s="127" t="s">
        <v>601</v>
      </c>
      <c r="F231" s="127" t="s">
        <v>619</v>
      </c>
      <c r="G231" s="371" t="s">
        <v>620</v>
      </c>
      <c r="H231" s="371"/>
      <c r="I231" s="371"/>
      <c r="J231" s="127" t="s">
        <v>604</v>
      </c>
    </row>
    <row r="232" spans="1:10" s="112" customFormat="1" ht="12.75" customHeight="1">
      <c r="A232" s="132" t="s">
        <v>623</v>
      </c>
      <c r="B232" s="132" t="s">
        <v>256</v>
      </c>
      <c r="C232" s="132">
        <v>1106165</v>
      </c>
      <c r="D232" s="130" t="s">
        <v>426</v>
      </c>
      <c r="E232" s="133">
        <v>3.7499999999999999E-3</v>
      </c>
      <c r="F232" s="132" t="s">
        <v>80</v>
      </c>
      <c r="G232" s="374">
        <v>353.77</v>
      </c>
      <c r="H232" s="374"/>
      <c r="I232" s="362"/>
      <c r="J232" s="147">
        <v>1.3266</v>
      </c>
    </row>
    <row r="233" spans="1:10" s="112" customFormat="1" ht="12.75" customHeight="1">
      <c r="A233" s="132" t="s">
        <v>623</v>
      </c>
      <c r="B233" s="132" t="s">
        <v>256</v>
      </c>
      <c r="C233" s="132">
        <v>4805750</v>
      </c>
      <c r="D233" s="130" t="s">
        <v>425</v>
      </c>
      <c r="E233" s="133">
        <v>5.6550000000000003E-2</v>
      </c>
      <c r="F233" s="132" t="s">
        <v>80</v>
      </c>
      <c r="G233" s="374">
        <v>35.85</v>
      </c>
      <c r="H233" s="374"/>
      <c r="I233" s="362"/>
      <c r="J233" s="147">
        <v>2.0272999999999999</v>
      </c>
    </row>
    <row r="234" spans="1:10" s="112" customFormat="1" ht="12.75" customHeight="1">
      <c r="A234" s="132" t="s">
        <v>623</v>
      </c>
      <c r="B234" s="132" t="s">
        <v>256</v>
      </c>
      <c r="C234" s="132">
        <v>4815671</v>
      </c>
      <c r="D234" s="130" t="s">
        <v>424</v>
      </c>
      <c r="E234" s="133">
        <v>5.28E-2</v>
      </c>
      <c r="F234" s="132" t="s">
        <v>80</v>
      </c>
      <c r="G234" s="374">
        <v>14.03</v>
      </c>
      <c r="H234" s="374"/>
      <c r="I234" s="362"/>
      <c r="J234" s="147">
        <v>0.74080000000000001</v>
      </c>
    </row>
    <row r="235" spans="1:10" s="112" customFormat="1" ht="12.75" customHeight="1">
      <c r="A235" s="372"/>
      <c r="B235" s="372"/>
      <c r="C235" s="372"/>
      <c r="D235" s="372"/>
      <c r="E235" s="372"/>
      <c r="F235" s="372" t="s">
        <v>624</v>
      </c>
      <c r="G235" s="372"/>
      <c r="H235" s="372"/>
      <c r="I235" s="372"/>
      <c r="J235" s="146">
        <v>4.0946999999999996</v>
      </c>
    </row>
    <row r="236" spans="1:10" s="112" customFormat="1" ht="12.75" customHeight="1">
      <c r="A236" s="128" t="s">
        <v>410</v>
      </c>
      <c r="B236" s="128" t="s">
        <v>68</v>
      </c>
      <c r="C236" s="128" t="s">
        <v>527</v>
      </c>
      <c r="D236" s="126" t="s">
        <v>625</v>
      </c>
      <c r="E236" s="127" t="s">
        <v>67</v>
      </c>
      <c r="F236" s="127" t="s">
        <v>601</v>
      </c>
      <c r="G236" s="128" t="s">
        <v>619</v>
      </c>
      <c r="H236" s="371" t="s">
        <v>620</v>
      </c>
      <c r="I236" s="371"/>
      <c r="J236" s="127" t="s">
        <v>604</v>
      </c>
    </row>
    <row r="237" spans="1:10" s="112" customFormat="1" ht="12.75" customHeight="1">
      <c r="A237" s="132" t="s">
        <v>626</v>
      </c>
      <c r="B237" s="132" t="s">
        <v>256</v>
      </c>
      <c r="C237" s="132" t="s">
        <v>422</v>
      </c>
      <c r="D237" s="130" t="s">
        <v>628</v>
      </c>
      <c r="E237" s="131">
        <v>5914655</v>
      </c>
      <c r="F237" s="133">
        <v>6.9999999999999999E-4</v>
      </c>
      <c r="G237" s="132" t="s">
        <v>409</v>
      </c>
      <c r="H237" s="374">
        <v>30.28</v>
      </c>
      <c r="I237" s="362"/>
      <c r="J237" s="147">
        <v>2.12E-2</v>
      </c>
    </row>
    <row r="238" spans="1:10" s="112" customFormat="1" ht="12.75" customHeight="1">
      <c r="A238" s="132" t="s">
        <v>626</v>
      </c>
      <c r="B238" s="132" t="s">
        <v>256</v>
      </c>
      <c r="C238" s="132" t="s">
        <v>421</v>
      </c>
      <c r="D238" s="130" t="s">
        <v>628</v>
      </c>
      <c r="E238" s="131">
        <v>5914655</v>
      </c>
      <c r="F238" s="133">
        <v>1.9199999999999998E-2</v>
      </c>
      <c r="G238" s="132" t="s">
        <v>409</v>
      </c>
      <c r="H238" s="374">
        <v>30.28</v>
      </c>
      <c r="I238" s="362"/>
      <c r="J238" s="147">
        <v>0.58140000000000003</v>
      </c>
    </row>
    <row r="239" spans="1:10" s="112" customFormat="1" ht="12.75" customHeight="1">
      <c r="A239" s="132" t="s">
        <v>626</v>
      </c>
      <c r="B239" s="132" t="s">
        <v>256</v>
      </c>
      <c r="C239" s="132" t="s">
        <v>420</v>
      </c>
      <c r="D239" s="130" t="s">
        <v>628</v>
      </c>
      <c r="E239" s="131">
        <v>5914655</v>
      </c>
      <c r="F239" s="133">
        <v>3.5E-4</v>
      </c>
      <c r="G239" s="132" t="s">
        <v>409</v>
      </c>
      <c r="H239" s="374">
        <v>30.28</v>
      </c>
      <c r="I239" s="362"/>
      <c r="J239" s="147">
        <v>1.06E-2</v>
      </c>
    </row>
    <row r="240" spans="1:10" s="112" customFormat="1" ht="12.75" customHeight="1">
      <c r="A240" s="372"/>
      <c r="B240" s="372"/>
      <c r="C240" s="372"/>
      <c r="D240" s="372"/>
      <c r="E240" s="372"/>
      <c r="F240" s="372" t="s">
        <v>629</v>
      </c>
      <c r="G240" s="372"/>
      <c r="H240" s="372"/>
      <c r="I240" s="372"/>
      <c r="J240" s="146">
        <v>0.61319999999999997</v>
      </c>
    </row>
    <row r="241" spans="1:10" s="112" customFormat="1" ht="12.75" customHeight="1">
      <c r="A241" s="128" t="s">
        <v>630</v>
      </c>
      <c r="B241" s="128" t="s">
        <v>68</v>
      </c>
      <c r="C241" s="128" t="s">
        <v>527</v>
      </c>
      <c r="D241" s="126" t="s">
        <v>631</v>
      </c>
      <c r="E241" s="127" t="s">
        <v>601</v>
      </c>
      <c r="F241" s="127" t="s">
        <v>619</v>
      </c>
      <c r="G241" s="370" t="s">
        <v>632</v>
      </c>
      <c r="H241" s="371"/>
      <c r="I241" s="371"/>
      <c r="J241" s="127" t="s">
        <v>604</v>
      </c>
    </row>
    <row r="242" spans="1:10" s="112" customFormat="1" ht="12.75" customHeight="1">
      <c r="A242" s="128"/>
      <c r="B242" s="128"/>
      <c r="C242" s="128"/>
      <c r="D242" s="128"/>
      <c r="E242" s="128"/>
      <c r="F242" s="128"/>
      <c r="G242" s="128" t="s">
        <v>633</v>
      </c>
      <c r="H242" s="128" t="s">
        <v>634</v>
      </c>
      <c r="I242" s="128" t="s">
        <v>635</v>
      </c>
      <c r="J242" s="128"/>
    </row>
    <row r="243" spans="1:10" s="112" customFormat="1" ht="12.75" customHeight="1">
      <c r="A243" s="132" t="s">
        <v>631</v>
      </c>
      <c r="B243" s="132" t="s">
        <v>256</v>
      </c>
      <c r="C243" s="132" t="s">
        <v>422</v>
      </c>
      <c r="D243" s="130" t="s">
        <v>644</v>
      </c>
      <c r="E243" s="133">
        <v>6.9999999999999999E-4</v>
      </c>
      <c r="F243" s="132" t="s">
        <v>637</v>
      </c>
      <c r="G243" s="131" t="s">
        <v>638</v>
      </c>
      <c r="H243" s="131" t="s">
        <v>639</v>
      </c>
      <c r="I243" s="131" t="s">
        <v>640</v>
      </c>
      <c r="J243" s="147">
        <v>0</v>
      </c>
    </row>
    <row r="244" spans="1:10" s="112" customFormat="1" ht="12.75" customHeight="1">
      <c r="A244" s="132" t="s">
        <v>631</v>
      </c>
      <c r="B244" s="132" t="s">
        <v>256</v>
      </c>
      <c r="C244" s="132" t="s">
        <v>421</v>
      </c>
      <c r="D244" s="130" t="s">
        <v>645</v>
      </c>
      <c r="E244" s="133">
        <v>1.9199999999999998E-2</v>
      </c>
      <c r="F244" s="132" t="s">
        <v>637</v>
      </c>
      <c r="G244" s="131" t="s">
        <v>638</v>
      </c>
      <c r="H244" s="131" t="s">
        <v>639</v>
      </c>
      <c r="I244" s="131" t="s">
        <v>640</v>
      </c>
      <c r="J244" s="147">
        <v>0</v>
      </c>
    </row>
    <row r="245" spans="1:10" s="112" customFormat="1" ht="12.75" customHeight="1">
      <c r="A245" s="132" t="s">
        <v>631</v>
      </c>
      <c r="B245" s="132" t="s">
        <v>256</v>
      </c>
      <c r="C245" s="132" t="s">
        <v>420</v>
      </c>
      <c r="D245" s="130" t="s">
        <v>646</v>
      </c>
      <c r="E245" s="133">
        <v>3.5E-4</v>
      </c>
      <c r="F245" s="132" t="s">
        <v>637</v>
      </c>
      <c r="G245" s="131" t="s">
        <v>638</v>
      </c>
      <c r="H245" s="131" t="s">
        <v>639</v>
      </c>
      <c r="I245" s="131" t="s">
        <v>640</v>
      </c>
      <c r="J245" s="147">
        <v>0</v>
      </c>
    </row>
    <row r="246" spans="1:10" s="112" customFormat="1" ht="12.75" customHeight="1">
      <c r="A246" s="372"/>
      <c r="B246" s="372"/>
      <c r="C246" s="372"/>
      <c r="D246" s="372"/>
      <c r="E246" s="372"/>
      <c r="F246" s="372" t="s">
        <v>643</v>
      </c>
      <c r="G246" s="372"/>
      <c r="H246" s="372"/>
      <c r="I246" s="372"/>
      <c r="J246" s="146">
        <v>0</v>
      </c>
    </row>
    <row r="247" spans="1:10" s="112" customFormat="1" ht="12.75" customHeight="1">
      <c r="A247" s="148"/>
      <c r="B247" s="148"/>
      <c r="C247" s="148"/>
      <c r="D247" s="139"/>
      <c r="E247" s="139" t="s">
        <v>536</v>
      </c>
      <c r="F247" s="140">
        <v>8.67</v>
      </c>
      <c r="G247" s="139" t="s">
        <v>537</v>
      </c>
      <c r="H247" s="140">
        <v>7.36</v>
      </c>
      <c r="I247" s="139" t="s">
        <v>538</v>
      </c>
      <c r="J247" s="140">
        <v>16.034826994336679</v>
      </c>
    </row>
    <row r="248" spans="1:10" s="112" customFormat="1" ht="12.75" customHeight="1">
      <c r="A248" s="148"/>
      <c r="B248" s="148"/>
      <c r="C248" s="148"/>
      <c r="D248" s="139"/>
      <c r="E248" s="139" t="s">
        <v>539</v>
      </c>
      <c r="F248" s="140">
        <v>26.09</v>
      </c>
      <c r="G248" s="139"/>
      <c r="H248" s="368" t="s">
        <v>540</v>
      </c>
      <c r="I248" s="368"/>
      <c r="J248" s="140">
        <v>125.89</v>
      </c>
    </row>
    <row r="249" spans="1:10" s="112" customFormat="1" ht="12.75" customHeight="1" thickBot="1">
      <c r="A249" s="150"/>
      <c r="B249" s="150"/>
      <c r="C249" s="150"/>
      <c r="D249" s="141"/>
      <c r="E249" s="141"/>
      <c r="F249" s="141"/>
      <c r="G249" s="141" t="s">
        <v>541</v>
      </c>
      <c r="H249" s="142">
        <v>4</v>
      </c>
      <c r="I249" s="141" t="s">
        <v>542</v>
      </c>
      <c r="J249" s="143">
        <v>503.56</v>
      </c>
    </row>
    <row r="250" spans="1:10" s="112" customFormat="1" ht="12.75" customHeight="1" thickTop="1">
      <c r="A250" s="151"/>
      <c r="B250" s="151"/>
      <c r="C250" s="151"/>
      <c r="D250" s="152"/>
      <c r="E250" s="152"/>
      <c r="F250" s="152"/>
      <c r="G250" s="152"/>
      <c r="H250" s="152"/>
      <c r="I250" s="152"/>
      <c r="J250" s="152"/>
    </row>
    <row r="251" spans="1:10" s="112" customFormat="1" ht="12.75" customHeight="1">
      <c r="A251" s="119" t="s">
        <v>137</v>
      </c>
      <c r="B251" s="119"/>
      <c r="C251" s="119"/>
      <c r="D251" s="109" t="s">
        <v>513</v>
      </c>
      <c r="E251" s="109"/>
      <c r="F251" s="365"/>
      <c r="G251" s="365"/>
      <c r="H251" s="110"/>
      <c r="I251" s="109"/>
      <c r="J251" s="111">
        <v>39223.870000000003</v>
      </c>
    </row>
    <row r="252" spans="1:10" s="112" customFormat="1" ht="12.75" customHeight="1">
      <c r="A252" s="119" t="s">
        <v>138</v>
      </c>
      <c r="B252" s="119"/>
      <c r="C252" s="119"/>
      <c r="D252" s="109" t="s">
        <v>110</v>
      </c>
      <c r="E252" s="109"/>
      <c r="F252" s="365"/>
      <c r="G252" s="365"/>
      <c r="H252" s="110"/>
      <c r="I252" s="109"/>
      <c r="J252" s="111">
        <v>20.58</v>
      </c>
    </row>
    <row r="253" spans="1:10" s="112" customFormat="1" ht="12.75" customHeight="1">
      <c r="A253" s="128" t="s">
        <v>139</v>
      </c>
      <c r="B253" s="128" t="s">
        <v>67</v>
      </c>
      <c r="C253" s="128" t="s">
        <v>68</v>
      </c>
      <c r="D253" s="126" t="s">
        <v>69</v>
      </c>
      <c r="E253" s="366" t="s">
        <v>517</v>
      </c>
      <c r="F253" s="366"/>
      <c r="G253" s="128" t="s">
        <v>70</v>
      </c>
      <c r="H253" s="127" t="s">
        <v>71</v>
      </c>
      <c r="I253" s="127" t="s">
        <v>72</v>
      </c>
      <c r="J253" s="127" t="s">
        <v>73</v>
      </c>
    </row>
    <row r="254" spans="1:10" s="112" customFormat="1" ht="12.75" customHeight="1">
      <c r="A254" s="114" t="s">
        <v>518</v>
      </c>
      <c r="B254" s="114" t="s">
        <v>487</v>
      </c>
      <c r="C254" s="114" t="s">
        <v>79</v>
      </c>
      <c r="D254" s="113" t="s">
        <v>112</v>
      </c>
      <c r="E254" s="367" t="s">
        <v>543</v>
      </c>
      <c r="F254" s="367"/>
      <c r="G254" s="114" t="s">
        <v>113</v>
      </c>
      <c r="H254" s="129">
        <v>1</v>
      </c>
      <c r="I254" s="115">
        <v>0.39</v>
      </c>
      <c r="J254" s="115">
        <v>0.39</v>
      </c>
    </row>
    <row r="255" spans="1:10" s="112" customFormat="1" ht="12.75" customHeight="1">
      <c r="A255" s="132" t="s">
        <v>520</v>
      </c>
      <c r="B255" s="132" t="s">
        <v>544</v>
      </c>
      <c r="C255" s="132" t="s">
        <v>79</v>
      </c>
      <c r="D255" s="130" t="s">
        <v>391</v>
      </c>
      <c r="E255" s="362" t="s">
        <v>543</v>
      </c>
      <c r="F255" s="362"/>
      <c r="G255" s="132" t="s">
        <v>96</v>
      </c>
      <c r="H255" s="133">
        <v>0.05</v>
      </c>
      <c r="I255" s="134">
        <v>7.85</v>
      </c>
      <c r="J255" s="134">
        <v>0.39</v>
      </c>
    </row>
    <row r="256" spans="1:10" s="112" customFormat="1" ht="12.75" customHeight="1">
      <c r="A256" s="148"/>
      <c r="B256" s="148"/>
      <c r="C256" s="148"/>
      <c r="D256" s="139"/>
      <c r="E256" s="139" t="s">
        <v>536</v>
      </c>
      <c r="F256" s="140">
        <v>0.17</v>
      </c>
      <c r="G256" s="139" t="s">
        <v>537</v>
      </c>
      <c r="H256" s="140">
        <v>0.14000000000000001</v>
      </c>
      <c r="I256" s="139" t="s">
        <v>538</v>
      </c>
      <c r="J256" s="140">
        <v>0.31</v>
      </c>
    </row>
    <row r="257" spans="1:10" s="112" customFormat="1" ht="12.75" customHeight="1">
      <c r="A257" s="148"/>
      <c r="B257" s="148"/>
      <c r="C257" s="148"/>
      <c r="D257" s="139"/>
      <c r="E257" s="139" t="s">
        <v>539</v>
      </c>
      <c r="F257" s="140">
        <v>0.10194599999999999</v>
      </c>
      <c r="G257" s="139"/>
      <c r="H257" s="368" t="s">
        <v>540</v>
      </c>
      <c r="I257" s="368"/>
      <c r="J257" s="140">
        <v>0.49</v>
      </c>
    </row>
    <row r="258" spans="1:10" s="112" customFormat="1" ht="12.75" customHeight="1" thickBot="1">
      <c r="A258" s="150"/>
      <c r="B258" s="150"/>
      <c r="C258" s="150"/>
      <c r="D258" s="141"/>
      <c r="E258" s="141"/>
      <c r="F258" s="141"/>
      <c r="G258" s="141" t="s">
        <v>541</v>
      </c>
      <c r="H258" s="142">
        <v>42</v>
      </c>
      <c r="I258" s="141" t="s">
        <v>542</v>
      </c>
      <c r="J258" s="143">
        <v>20.58</v>
      </c>
    </row>
    <row r="259" spans="1:10" s="112" customFormat="1" ht="12.75" customHeight="1" thickTop="1">
      <c r="A259" s="151"/>
      <c r="B259" s="151"/>
      <c r="C259" s="151"/>
      <c r="D259" s="152"/>
      <c r="E259" s="152"/>
      <c r="F259" s="152"/>
      <c r="G259" s="152"/>
      <c r="H259" s="152"/>
      <c r="I259" s="152"/>
      <c r="J259" s="152"/>
    </row>
    <row r="260" spans="1:10" s="112" customFormat="1" ht="12.75" customHeight="1">
      <c r="A260" s="119" t="s">
        <v>140</v>
      </c>
      <c r="B260" s="119"/>
      <c r="C260" s="119"/>
      <c r="D260" s="109" t="s">
        <v>115</v>
      </c>
      <c r="E260" s="109"/>
      <c r="F260" s="365"/>
      <c r="G260" s="365"/>
      <c r="H260" s="110"/>
      <c r="I260" s="109"/>
      <c r="J260" s="111">
        <v>57.04</v>
      </c>
    </row>
    <row r="261" spans="1:10" s="112" customFormat="1" ht="12.75" customHeight="1">
      <c r="A261" s="128" t="s">
        <v>141</v>
      </c>
      <c r="B261" s="128" t="s">
        <v>67</v>
      </c>
      <c r="C261" s="128" t="s">
        <v>68</v>
      </c>
      <c r="D261" s="126" t="s">
        <v>69</v>
      </c>
      <c r="E261" s="366" t="s">
        <v>517</v>
      </c>
      <c r="F261" s="366"/>
      <c r="G261" s="128" t="s">
        <v>70</v>
      </c>
      <c r="H261" s="127" t="s">
        <v>71</v>
      </c>
      <c r="I261" s="127" t="s">
        <v>72</v>
      </c>
      <c r="J261" s="127" t="s">
        <v>73</v>
      </c>
    </row>
    <row r="262" spans="1:10" s="112" customFormat="1" ht="12.75" customHeight="1">
      <c r="A262" s="114" t="s">
        <v>518</v>
      </c>
      <c r="B262" s="114" t="s">
        <v>488</v>
      </c>
      <c r="C262" s="114" t="s">
        <v>79</v>
      </c>
      <c r="D262" s="113" t="s">
        <v>489</v>
      </c>
      <c r="E262" s="367" t="s">
        <v>519</v>
      </c>
      <c r="F262" s="367"/>
      <c r="G262" s="114" t="s">
        <v>76</v>
      </c>
      <c r="H262" s="129">
        <v>1</v>
      </c>
      <c r="I262" s="115">
        <v>0.11</v>
      </c>
      <c r="J262" s="115">
        <v>0.11</v>
      </c>
    </row>
    <row r="263" spans="1:10" s="112" customFormat="1" ht="12.75" customHeight="1">
      <c r="A263" s="132" t="s">
        <v>520</v>
      </c>
      <c r="B263" s="132" t="s">
        <v>545</v>
      </c>
      <c r="C263" s="132" t="s">
        <v>79</v>
      </c>
      <c r="D263" s="130" t="s">
        <v>546</v>
      </c>
      <c r="E263" s="362" t="s">
        <v>547</v>
      </c>
      <c r="F263" s="362"/>
      <c r="G263" s="132" t="s">
        <v>402</v>
      </c>
      <c r="H263" s="133">
        <v>1E-4</v>
      </c>
      <c r="I263" s="134">
        <v>228.1</v>
      </c>
      <c r="J263" s="134">
        <v>0.02</v>
      </c>
    </row>
    <row r="264" spans="1:10" s="112" customFormat="1" ht="12.75" customHeight="1">
      <c r="A264" s="132" t="s">
        <v>520</v>
      </c>
      <c r="B264" s="132" t="s">
        <v>548</v>
      </c>
      <c r="C264" s="132" t="s">
        <v>79</v>
      </c>
      <c r="D264" s="130" t="s">
        <v>549</v>
      </c>
      <c r="E264" s="362" t="s">
        <v>547</v>
      </c>
      <c r="F264" s="362"/>
      <c r="G264" s="132" t="s">
        <v>400</v>
      </c>
      <c r="H264" s="133">
        <v>1E-3</v>
      </c>
      <c r="I264" s="134">
        <v>85.27</v>
      </c>
      <c r="J264" s="134">
        <v>0.08</v>
      </c>
    </row>
    <row r="265" spans="1:10" s="112" customFormat="1" ht="12.75" customHeight="1">
      <c r="A265" s="132" t="s">
        <v>520</v>
      </c>
      <c r="B265" s="132" t="s">
        <v>526</v>
      </c>
      <c r="C265" s="132" t="s">
        <v>79</v>
      </c>
      <c r="D265" s="130" t="s">
        <v>86</v>
      </c>
      <c r="E265" s="362" t="s">
        <v>525</v>
      </c>
      <c r="F265" s="362"/>
      <c r="G265" s="132" t="s">
        <v>85</v>
      </c>
      <c r="H265" s="133">
        <v>1E-3</v>
      </c>
      <c r="I265" s="134">
        <v>16.86</v>
      </c>
      <c r="J265" s="134">
        <v>0.01</v>
      </c>
    </row>
    <row r="266" spans="1:10" s="112" customFormat="1" ht="12.75" customHeight="1">
      <c r="A266" s="148"/>
      <c r="B266" s="148"/>
      <c r="C266" s="148"/>
      <c r="D266" s="139"/>
      <c r="E266" s="139" t="s">
        <v>536</v>
      </c>
      <c r="F266" s="140">
        <v>0.02</v>
      </c>
      <c r="G266" s="139" t="s">
        <v>537</v>
      </c>
      <c r="H266" s="140">
        <v>0.01</v>
      </c>
      <c r="I266" s="139" t="s">
        <v>538</v>
      </c>
      <c r="J266" s="140">
        <v>0.03</v>
      </c>
    </row>
    <row r="267" spans="1:10" s="112" customFormat="1" ht="12.75" customHeight="1">
      <c r="A267" s="148"/>
      <c r="B267" s="148"/>
      <c r="C267" s="148"/>
      <c r="D267" s="139"/>
      <c r="E267" s="139" t="s">
        <v>539</v>
      </c>
      <c r="F267" s="140">
        <v>2.8753999999999998E-2</v>
      </c>
      <c r="G267" s="139"/>
      <c r="H267" s="368" t="s">
        <v>540</v>
      </c>
      <c r="I267" s="368"/>
      <c r="J267" s="140">
        <v>0.14000000000000001</v>
      </c>
    </row>
    <row r="268" spans="1:10" s="112" customFormat="1" ht="12.75" customHeight="1" thickBot="1">
      <c r="A268" s="150"/>
      <c r="B268" s="150"/>
      <c r="C268" s="150"/>
      <c r="D268" s="141"/>
      <c r="E268" s="141"/>
      <c r="F268" s="141"/>
      <c r="G268" s="141" t="s">
        <v>541</v>
      </c>
      <c r="H268" s="142">
        <v>407.4</v>
      </c>
      <c r="I268" s="141" t="s">
        <v>542</v>
      </c>
      <c r="J268" s="143">
        <v>57.04</v>
      </c>
    </row>
    <row r="269" spans="1:10" s="112" customFormat="1" ht="12.75" customHeight="1" thickTop="1">
      <c r="A269" s="151"/>
      <c r="B269" s="151"/>
      <c r="C269" s="151"/>
      <c r="D269" s="152"/>
      <c r="E269" s="152"/>
      <c r="F269" s="152"/>
      <c r="G269" s="152"/>
      <c r="H269" s="152"/>
      <c r="I269" s="152"/>
      <c r="J269" s="152"/>
    </row>
    <row r="270" spans="1:10" s="112" customFormat="1" ht="12.75" customHeight="1">
      <c r="A270" s="119" t="s">
        <v>142</v>
      </c>
      <c r="B270" s="119"/>
      <c r="C270" s="119"/>
      <c r="D270" s="109" t="s">
        <v>119</v>
      </c>
      <c r="E270" s="109"/>
      <c r="F270" s="365"/>
      <c r="G270" s="365"/>
      <c r="H270" s="110"/>
      <c r="I270" s="109"/>
      <c r="J270" s="111">
        <v>37701.42</v>
      </c>
    </row>
    <row r="271" spans="1:10" s="112" customFormat="1" ht="12.75" customHeight="1">
      <c r="A271" s="128" t="s">
        <v>143</v>
      </c>
      <c r="B271" s="128" t="s">
        <v>67</v>
      </c>
      <c r="C271" s="128" t="s">
        <v>68</v>
      </c>
      <c r="D271" s="126" t="s">
        <v>69</v>
      </c>
      <c r="E271" s="366" t="s">
        <v>517</v>
      </c>
      <c r="F271" s="366"/>
      <c r="G271" s="128" t="s">
        <v>70</v>
      </c>
      <c r="H271" s="127" t="s">
        <v>71</v>
      </c>
      <c r="I271" s="127" t="s">
        <v>72</v>
      </c>
      <c r="J271" s="127" t="s">
        <v>73</v>
      </c>
    </row>
    <row r="272" spans="1:10" s="112" customFormat="1" ht="12.75" customHeight="1">
      <c r="A272" s="114" t="s">
        <v>518</v>
      </c>
      <c r="B272" s="114" t="s">
        <v>499</v>
      </c>
      <c r="C272" s="114" t="s">
        <v>79</v>
      </c>
      <c r="D272" s="113" t="s">
        <v>500</v>
      </c>
      <c r="E272" s="367" t="s">
        <v>569</v>
      </c>
      <c r="F272" s="367"/>
      <c r="G272" s="114" t="s">
        <v>113</v>
      </c>
      <c r="H272" s="129">
        <v>1</v>
      </c>
      <c r="I272" s="115">
        <v>35.69</v>
      </c>
      <c r="J272" s="115">
        <v>35.69</v>
      </c>
    </row>
    <row r="273" spans="1:10" s="112" customFormat="1" ht="12.75" customHeight="1">
      <c r="A273" s="132" t="s">
        <v>520</v>
      </c>
      <c r="B273" s="132" t="s">
        <v>561</v>
      </c>
      <c r="C273" s="132" t="s">
        <v>79</v>
      </c>
      <c r="D273" s="130" t="s">
        <v>84</v>
      </c>
      <c r="E273" s="362" t="s">
        <v>525</v>
      </c>
      <c r="F273" s="362"/>
      <c r="G273" s="132" t="s">
        <v>85</v>
      </c>
      <c r="H273" s="133">
        <v>0.2296</v>
      </c>
      <c r="I273" s="134">
        <v>21.47</v>
      </c>
      <c r="J273" s="134">
        <v>4.92</v>
      </c>
    </row>
    <row r="274" spans="1:10" s="112" customFormat="1" ht="12.75" customHeight="1">
      <c r="A274" s="132" t="s">
        <v>520</v>
      </c>
      <c r="B274" s="132" t="s">
        <v>526</v>
      </c>
      <c r="C274" s="132" t="s">
        <v>79</v>
      </c>
      <c r="D274" s="130" t="s">
        <v>86</v>
      </c>
      <c r="E274" s="362" t="s">
        <v>525</v>
      </c>
      <c r="F274" s="362"/>
      <c r="G274" s="132" t="s">
        <v>85</v>
      </c>
      <c r="H274" s="133">
        <v>0.2296</v>
      </c>
      <c r="I274" s="134">
        <v>16.86</v>
      </c>
      <c r="J274" s="134">
        <v>3.87</v>
      </c>
    </row>
    <row r="275" spans="1:10" s="112" customFormat="1" ht="12.75" customHeight="1">
      <c r="A275" s="132" t="s">
        <v>520</v>
      </c>
      <c r="B275" s="132" t="s">
        <v>570</v>
      </c>
      <c r="C275" s="132" t="s">
        <v>79</v>
      </c>
      <c r="D275" s="130" t="s">
        <v>407</v>
      </c>
      <c r="E275" s="362" t="s">
        <v>525</v>
      </c>
      <c r="F275" s="362"/>
      <c r="G275" s="132" t="s">
        <v>80</v>
      </c>
      <c r="H275" s="133">
        <v>1.8E-3</v>
      </c>
      <c r="I275" s="134">
        <v>565.94000000000005</v>
      </c>
      <c r="J275" s="134">
        <v>1.01</v>
      </c>
    </row>
    <row r="276" spans="1:10" s="112" customFormat="1" ht="12.75" customHeight="1">
      <c r="A276" s="136" t="s">
        <v>527</v>
      </c>
      <c r="B276" s="136" t="s">
        <v>571</v>
      </c>
      <c r="C276" s="136" t="s">
        <v>79</v>
      </c>
      <c r="D276" s="135" t="s">
        <v>87</v>
      </c>
      <c r="E276" s="363" t="s">
        <v>529</v>
      </c>
      <c r="F276" s="363"/>
      <c r="G276" s="136" t="s">
        <v>80</v>
      </c>
      <c r="H276" s="137">
        <v>6.6E-3</v>
      </c>
      <c r="I276" s="138">
        <v>105.01</v>
      </c>
      <c r="J276" s="138">
        <v>0.69</v>
      </c>
    </row>
    <row r="277" spans="1:10" s="112" customFormat="1" ht="12.75" customHeight="1">
      <c r="A277" s="136" t="s">
        <v>527</v>
      </c>
      <c r="B277" s="136" t="s">
        <v>572</v>
      </c>
      <c r="C277" s="136" t="s">
        <v>79</v>
      </c>
      <c r="D277" s="135" t="s">
        <v>408</v>
      </c>
      <c r="E277" s="363" t="s">
        <v>529</v>
      </c>
      <c r="F277" s="363"/>
      <c r="G277" s="136" t="s">
        <v>113</v>
      </c>
      <c r="H277" s="137">
        <v>1.0049999999999999</v>
      </c>
      <c r="I277" s="138">
        <v>25.08</v>
      </c>
      <c r="J277" s="138">
        <v>25.2</v>
      </c>
    </row>
    <row r="278" spans="1:10" s="112" customFormat="1" ht="12.75" customHeight="1">
      <c r="A278" s="148"/>
      <c r="B278" s="148"/>
      <c r="C278" s="148"/>
      <c r="D278" s="139"/>
      <c r="E278" s="139" t="s">
        <v>536</v>
      </c>
      <c r="F278" s="140">
        <v>3.68</v>
      </c>
      <c r="G278" s="139" t="s">
        <v>537</v>
      </c>
      <c r="H278" s="140">
        <v>3.13</v>
      </c>
      <c r="I278" s="139" t="s">
        <v>538</v>
      </c>
      <c r="J278" s="140">
        <v>6.81</v>
      </c>
    </row>
    <row r="279" spans="1:10" s="112" customFormat="1" ht="12.75" customHeight="1">
      <c r="A279" s="148"/>
      <c r="B279" s="148"/>
      <c r="C279" s="148"/>
      <c r="D279" s="139"/>
      <c r="E279" s="139" t="s">
        <v>539</v>
      </c>
      <c r="F279" s="140">
        <v>9.3293660000000003</v>
      </c>
      <c r="G279" s="139"/>
      <c r="H279" s="368" t="s">
        <v>540</v>
      </c>
      <c r="I279" s="368"/>
      <c r="J279" s="140">
        <v>45.02</v>
      </c>
    </row>
    <row r="280" spans="1:10" s="112" customFormat="1" ht="12.75" customHeight="1" thickBot="1">
      <c r="A280" s="150"/>
      <c r="B280" s="150"/>
      <c r="C280" s="150"/>
      <c r="D280" s="141"/>
      <c r="E280" s="141"/>
      <c r="F280" s="141"/>
      <c r="G280" s="141" t="s">
        <v>541</v>
      </c>
      <c r="H280" s="142">
        <v>84</v>
      </c>
      <c r="I280" s="141" t="s">
        <v>542</v>
      </c>
      <c r="J280" s="143">
        <v>3781.68</v>
      </c>
    </row>
    <row r="281" spans="1:10" s="112" customFormat="1" ht="12.75" customHeight="1" thickTop="1">
      <c r="A281" s="151"/>
      <c r="B281" s="151"/>
      <c r="C281" s="151"/>
      <c r="D281" s="152"/>
      <c r="E281" s="152"/>
      <c r="F281" s="152"/>
      <c r="G281" s="152"/>
      <c r="H281" s="152"/>
      <c r="I281" s="152"/>
      <c r="J281" s="152"/>
    </row>
    <row r="282" spans="1:10" s="112" customFormat="1" ht="12.75" customHeight="1">
      <c r="A282" s="128" t="s">
        <v>144</v>
      </c>
      <c r="B282" s="128" t="s">
        <v>67</v>
      </c>
      <c r="C282" s="128" t="s">
        <v>68</v>
      </c>
      <c r="D282" s="126" t="s">
        <v>69</v>
      </c>
      <c r="E282" s="366" t="s">
        <v>517</v>
      </c>
      <c r="F282" s="366"/>
      <c r="G282" s="128" t="s">
        <v>70</v>
      </c>
      <c r="H282" s="127" t="s">
        <v>71</v>
      </c>
      <c r="I282" s="127" t="s">
        <v>72</v>
      </c>
      <c r="J282" s="127" t="s">
        <v>73</v>
      </c>
    </row>
    <row r="283" spans="1:10" s="112" customFormat="1" ht="12.75" customHeight="1">
      <c r="A283" s="114" t="s">
        <v>518</v>
      </c>
      <c r="B283" s="114" t="s">
        <v>501</v>
      </c>
      <c r="C283" s="114" t="s">
        <v>79</v>
      </c>
      <c r="D283" s="113" t="s">
        <v>123</v>
      </c>
      <c r="E283" s="367" t="s">
        <v>519</v>
      </c>
      <c r="F283" s="367"/>
      <c r="G283" s="114" t="s">
        <v>76</v>
      </c>
      <c r="H283" s="129">
        <v>1</v>
      </c>
      <c r="I283" s="115">
        <v>71.59</v>
      </c>
      <c r="J283" s="115">
        <v>71.59</v>
      </c>
    </row>
    <row r="284" spans="1:10" s="112" customFormat="1" ht="12.75" customHeight="1">
      <c r="A284" s="132" t="s">
        <v>520</v>
      </c>
      <c r="B284" s="132" t="s">
        <v>573</v>
      </c>
      <c r="C284" s="132" t="s">
        <v>79</v>
      </c>
      <c r="D284" s="130" t="s">
        <v>403</v>
      </c>
      <c r="E284" s="362" t="s">
        <v>547</v>
      </c>
      <c r="F284" s="362"/>
      <c r="G284" s="132" t="s">
        <v>402</v>
      </c>
      <c r="H284" s="133">
        <v>3.0999999999999999E-3</v>
      </c>
      <c r="I284" s="134">
        <v>144.69</v>
      </c>
      <c r="J284" s="134">
        <v>0.44</v>
      </c>
    </row>
    <row r="285" spans="1:10" s="112" customFormat="1" ht="12.75" customHeight="1">
      <c r="A285" s="132" t="s">
        <v>520</v>
      </c>
      <c r="B285" s="132" t="s">
        <v>574</v>
      </c>
      <c r="C285" s="132" t="s">
        <v>79</v>
      </c>
      <c r="D285" s="130" t="s">
        <v>401</v>
      </c>
      <c r="E285" s="362" t="s">
        <v>547</v>
      </c>
      <c r="F285" s="362"/>
      <c r="G285" s="132" t="s">
        <v>400</v>
      </c>
      <c r="H285" s="133">
        <v>0.13089999999999999</v>
      </c>
      <c r="I285" s="134">
        <v>57.45</v>
      </c>
      <c r="J285" s="134">
        <v>7.52</v>
      </c>
    </row>
    <row r="286" spans="1:10" s="112" customFormat="1" ht="12.75" customHeight="1">
      <c r="A286" s="132" t="s">
        <v>520</v>
      </c>
      <c r="B286" s="132" t="s">
        <v>575</v>
      </c>
      <c r="C286" s="132" t="s">
        <v>79</v>
      </c>
      <c r="D286" s="130" t="s">
        <v>399</v>
      </c>
      <c r="E286" s="362" t="s">
        <v>525</v>
      </c>
      <c r="F286" s="362"/>
      <c r="G286" s="132" t="s">
        <v>85</v>
      </c>
      <c r="H286" s="133">
        <v>0.40210000000000001</v>
      </c>
      <c r="I286" s="134">
        <v>21.29</v>
      </c>
      <c r="J286" s="134">
        <v>8.56</v>
      </c>
    </row>
    <row r="287" spans="1:10" s="112" customFormat="1" ht="12.75" customHeight="1">
      <c r="A287" s="132" t="s">
        <v>520</v>
      </c>
      <c r="B287" s="132" t="s">
        <v>526</v>
      </c>
      <c r="C287" s="132" t="s">
        <v>79</v>
      </c>
      <c r="D287" s="130" t="s">
        <v>86</v>
      </c>
      <c r="E287" s="362" t="s">
        <v>525</v>
      </c>
      <c r="F287" s="362"/>
      <c r="G287" s="132" t="s">
        <v>85</v>
      </c>
      <c r="H287" s="133">
        <v>0.40210000000000001</v>
      </c>
      <c r="I287" s="134">
        <v>16.86</v>
      </c>
      <c r="J287" s="134">
        <v>6.77</v>
      </c>
    </row>
    <row r="288" spans="1:10" s="112" customFormat="1" ht="12.75" customHeight="1">
      <c r="A288" s="132" t="s">
        <v>520</v>
      </c>
      <c r="B288" s="132" t="s">
        <v>576</v>
      </c>
      <c r="C288" s="132" t="s">
        <v>79</v>
      </c>
      <c r="D288" s="130" t="s">
        <v>398</v>
      </c>
      <c r="E288" s="362" t="s">
        <v>525</v>
      </c>
      <c r="F288" s="362"/>
      <c r="G288" s="132" t="s">
        <v>80</v>
      </c>
      <c r="H288" s="133">
        <v>2.0400000000000001E-2</v>
      </c>
      <c r="I288" s="134">
        <v>472.39</v>
      </c>
      <c r="J288" s="134">
        <v>9.6300000000000008</v>
      </c>
    </row>
    <row r="289" spans="1:10" s="112" customFormat="1" ht="12.75" customHeight="1">
      <c r="A289" s="136" t="s">
        <v>527</v>
      </c>
      <c r="B289" s="136" t="s">
        <v>577</v>
      </c>
      <c r="C289" s="136" t="s">
        <v>79</v>
      </c>
      <c r="D289" s="135" t="s">
        <v>406</v>
      </c>
      <c r="E289" s="363" t="s">
        <v>529</v>
      </c>
      <c r="F289" s="363"/>
      <c r="G289" s="136" t="s">
        <v>80</v>
      </c>
      <c r="H289" s="137">
        <v>0.114</v>
      </c>
      <c r="I289" s="138">
        <v>106.38</v>
      </c>
      <c r="J289" s="138">
        <v>12.12</v>
      </c>
    </row>
    <row r="290" spans="1:10" s="112" customFormat="1" ht="12.75" customHeight="1">
      <c r="A290" s="136" t="s">
        <v>527</v>
      </c>
      <c r="B290" s="136" t="s">
        <v>578</v>
      </c>
      <c r="C290" s="136" t="s">
        <v>79</v>
      </c>
      <c r="D290" s="135" t="s">
        <v>405</v>
      </c>
      <c r="E290" s="363" t="s">
        <v>529</v>
      </c>
      <c r="F290" s="363"/>
      <c r="G290" s="136" t="s">
        <v>404</v>
      </c>
      <c r="H290" s="137">
        <v>3.3000000000000002E-2</v>
      </c>
      <c r="I290" s="138">
        <v>804.8</v>
      </c>
      <c r="J290" s="138">
        <v>26.55</v>
      </c>
    </row>
    <row r="291" spans="1:10" s="112" customFormat="1" ht="12.75" customHeight="1">
      <c r="A291" s="148"/>
      <c r="B291" s="148"/>
      <c r="C291" s="148"/>
      <c r="D291" s="139"/>
      <c r="E291" s="139" t="s">
        <v>536</v>
      </c>
      <c r="F291" s="140">
        <v>7.83</v>
      </c>
      <c r="G291" s="139" t="s">
        <v>537</v>
      </c>
      <c r="H291" s="140">
        <v>6.65</v>
      </c>
      <c r="I291" s="139" t="s">
        <v>538</v>
      </c>
      <c r="J291" s="140">
        <v>14.48</v>
      </c>
    </row>
    <row r="292" spans="1:10" s="112" customFormat="1" ht="12.75" customHeight="1">
      <c r="A292" s="148"/>
      <c r="B292" s="148"/>
      <c r="C292" s="148"/>
      <c r="D292" s="139"/>
      <c r="E292" s="139" t="s">
        <v>539</v>
      </c>
      <c r="F292" s="140">
        <v>18.713626000000001</v>
      </c>
      <c r="G292" s="139"/>
      <c r="H292" s="368" t="s">
        <v>540</v>
      </c>
      <c r="I292" s="368"/>
      <c r="J292" s="140">
        <v>90.3</v>
      </c>
    </row>
    <row r="293" spans="1:10" s="112" customFormat="1" ht="12.75" customHeight="1" thickBot="1">
      <c r="A293" s="150"/>
      <c r="B293" s="150"/>
      <c r="C293" s="150"/>
      <c r="D293" s="141"/>
      <c r="E293" s="141"/>
      <c r="F293" s="141"/>
      <c r="G293" s="141" t="s">
        <v>541</v>
      </c>
      <c r="H293" s="142">
        <v>294</v>
      </c>
      <c r="I293" s="141" t="s">
        <v>542</v>
      </c>
      <c r="J293" s="143">
        <v>26548.2</v>
      </c>
    </row>
    <row r="294" spans="1:10" s="112" customFormat="1" ht="12.75" customHeight="1" thickTop="1">
      <c r="A294" s="151"/>
      <c r="B294" s="151"/>
      <c r="C294" s="151"/>
      <c r="D294" s="152"/>
      <c r="E294" s="152"/>
      <c r="F294" s="152"/>
      <c r="G294" s="152"/>
      <c r="H294" s="152"/>
      <c r="I294" s="152"/>
      <c r="J294" s="152"/>
    </row>
    <row r="295" spans="1:10" s="112" customFormat="1" ht="12.75" customHeight="1">
      <c r="A295" s="128" t="s">
        <v>101</v>
      </c>
      <c r="B295" s="128" t="s">
        <v>67</v>
      </c>
      <c r="C295" s="128" t="s">
        <v>68</v>
      </c>
      <c r="D295" s="126" t="s">
        <v>69</v>
      </c>
      <c r="E295" s="366" t="s">
        <v>517</v>
      </c>
      <c r="F295" s="366"/>
      <c r="G295" s="128" t="s">
        <v>70</v>
      </c>
      <c r="H295" s="127" t="s">
        <v>71</v>
      </c>
      <c r="I295" s="127" t="s">
        <v>72</v>
      </c>
      <c r="J295" s="127" t="s">
        <v>73</v>
      </c>
    </row>
    <row r="296" spans="1:10" s="112" customFormat="1" ht="12.75" customHeight="1">
      <c r="A296" s="114" t="s">
        <v>518</v>
      </c>
      <c r="B296" s="114" t="s">
        <v>502</v>
      </c>
      <c r="C296" s="114" t="s">
        <v>79</v>
      </c>
      <c r="D296" s="113" t="s">
        <v>457</v>
      </c>
      <c r="E296" s="367" t="s">
        <v>579</v>
      </c>
      <c r="F296" s="367"/>
      <c r="G296" s="114" t="s">
        <v>80</v>
      </c>
      <c r="H296" s="129">
        <v>1</v>
      </c>
      <c r="I296" s="115">
        <v>650.5</v>
      </c>
      <c r="J296" s="115">
        <v>650.5</v>
      </c>
    </row>
    <row r="297" spans="1:10" s="112" customFormat="1" ht="12.75" customHeight="1">
      <c r="A297" s="132" t="s">
        <v>520</v>
      </c>
      <c r="B297" s="132" t="s">
        <v>524</v>
      </c>
      <c r="C297" s="132" t="s">
        <v>79</v>
      </c>
      <c r="D297" s="130" t="s">
        <v>394</v>
      </c>
      <c r="E297" s="362" t="s">
        <v>525</v>
      </c>
      <c r="F297" s="362"/>
      <c r="G297" s="132" t="s">
        <v>85</v>
      </c>
      <c r="H297" s="133">
        <v>1.6268</v>
      </c>
      <c r="I297" s="134">
        <v>21.04</v>
      </c>
      <c r="J297" s="134">
        <v>34.22</v>
      </c>
    </row>
    <row r="298" spans="1:10" s="112" customFormat="1" ht="12.75" customHeight="1">
      <c r="A298" s="132" t="s">
        <v>520</v>
      </c>
      <c r="B298" s="132" t="s">
        <v>561</v>
      </c>
      <c r="C298" s="132" t="s">
        <v>79</v>
      </c>
      <c r="D298" s="130" t="s">
        <v>84</v>
      </c>
      <c r="E298" s="362" t="s">
        <v>525</v>
      </c>
      <c r="F298" s="362"/>
      <c r="G298" s="132" t="s">
        <v>85</v>
      </c>
      <c r="H298" s="133">
        <v>1.4149</v>
      </c>
      <c r="I298" s="134">
        <v>21.47</v>
      </c>
      <c r="J298" s="134">
        <v>30.37</v>
      </c>
    </row>
    <row r="299" spans="1:10" s="112" customFormat="1" ht="12.75" customHeight="1">
      <c r="A299" s="132" t="s">
        <v>520</v>
      </c>
      <c r="B299" s="132" t="s">
        <v>526</v>
      </c>
      <c r="C299" s="132" t="s">
        <v>79</v>
      </c>
      <c r="D299" s="130" t="s">
        <v>86</v>
      </c>
      <c r="E299" s="362" t="s">
        <v>525</v>
      </c>
      <c r="F299" s="362"/>
      <c r="G299" s="132" t="s">
        <v>85</v>
      </c>
      <c r="H299" s="133">
        <v>3.0417000000000001</v>
      </c>
      <c r="I299" s="134">
        <v>16.86</v>
      </c>
      <c r="J299" s="134">
        <v>51.28</v>
      </c>
    </row>
    <row r="300" spans="1:10" s="112" customFormat="1" ht="12.75" customHeight="1">
      <c r="A300" s="132" t="s">
        <v>520</v>
      </c>
      <c r="B300" s="132" t="s">
        <v>580</v>
      </c>
      <c r="C300" s="132" t="s">
        <v>79</v>
      </c>
      <c r="D300" s="130" t="s">
        <v>393</v>
      </c>
      <c r="E300" s="362" t="s">
        <v>581</v>
      </c>
      <c r="F300" s="362"/>
      <c r="G300" s="132" t="s">
        <v>80</v>
      </c>
      <c r="H300" s="133">
        <v>1.2315</v>
      </c>
      <c r="I300" s="134">
        <v>403.66</v>
      </c>
      <c r="J300" s="134">
        <v>497.1</v>
      </c>
    </row>
    <row r="301" spans="1:10" s="112" customFormat="1" ht="12.75" customHeight="1">
      <c r="A301" s="136" t="s">
        <v>527</v>
      </c>
      <c r="B301" s="136" t="s">
        <v>582</v>
      </c>
      <c r="C301" s="136" t="s">
        <v>79</v>
      </c>
      <c r="D301" s="135" t="s">
        <v>458</v>
      </c>
      <c r="E301" s="363" t="s">
        <v>529</v>
      </c>
      <c r="F301" s="363"/>
      <c r="G301" s="136" t="s">
        <v>397</v>
      </c>
      <c r="H301" s="137">
        <v>2.1299999999999999E-2</v>
      </c>
      <c r="I301" s="138">
        <v>8.75</v>
      </c>
      <c r="J301" s="138">
        <v>0.18</v>
      </c>
    </row>
    <row r="302" spans="1:10" s="112" customFormat="1" ht="12.75" customHeight="1">
      <c r="A302" s="136" t="s">
        <v>527</v>
      </c>
      <c r="B302" s="136" t="s">
        <v>528</v>
      </c>
      <c r="C302" s="136" t="s">
        <v>79</v>
      </c>
      <c r="D302" s="135" t="s">
        <v>460</v>
      </c>
      <c r="E302" s="363" t="s">
        <v>529</v>
      </c>
      <c r="F302" s="363"/>
      <c r="G302" s="136" t="s">
        <v>113</v>
      </c>
      <c r="H302" s="137">
        <v>3.125</v>
      </c>
      <c r="I302" s="138">
        <v>6.56</v>
      </c>
      <c r="J302" s="138">
        <v>20.5</v>
      </c>
    </row>
    <row r="303" spans="1:10" s="112" customFormat="1" ht="12.75" customHeight="1">
      <c r="A303" s="136" t="s">
        <v>527</v>
      </c>
      <c r="B303" s="136" t="s">
        <v>583</v>
      </c>
      <c r="C303" s="136" t="s">
        <v>79</v>
      </c>
      <c r="D303" s="135" t="s">
        <v>395</v>
      </c>
      <c r="E303" s="363" t="s">
        <v>529</v>
      </c>
      <c r="F303" s="363"/>
      <c r="G303" s="136" t="s">
        <v>113</v>
      </c>
      <c r="H303" s="137">
        <v>2.5</v>
      </c>
      <c r="I303" s="138">
        <v>4.5199999999999996</v>
      </c>
      <c r="J303" s="138">
        <v>11.3</v>
      </c>
    </row>
    <row r="304" spans="1:10" s="112" customFormat="1" ht="12.75" customHeight="1">
      <c r="A304" s="136" t="s">
        <v>527</v>
      </c>
      <c r="B304" s="136" t="s">
        <v>584</v>
      </c>
      <c r="C304" s="136" t="s">
        <v>79</v>
      </c>
      <c r="D304" s="135" t="s">
        <v>459</v>
      </c>
      <c r="E304" s="363" t="s">
        <v>529</v>
      </c>
      <c r="F304" s="363"/>
      <c r="G304" s="136" t="s">
        <v>89</v>
      </c>
      <c r="H304" s="137">
        <v>0.2994</v>
      </c>
      <c r="I304" s="138">
        <v>18.57</v>
      </c>
      <c r="J304" s="138">
        <v>5.55</v>
      </c>
    </row>
    <row r="305" spans="1:10" s="112" customFormat="1" ht="12.75" customHeight="1">
      <c r="A305" s="148"/>
      <c r="B305" s="148"/>
      <c r="C305" s="148"/>
      <c r="D305" s="139"/>
      <c r="E305" s="139" t="s">
        <v>536</v>
      </c>
      <c r="F305" s="140">
        <v>78.98</v>
      </c>
      <c r="G305" s="139" t="s">
        <v>537</v>
      </c>
      <c r="H305" s="140">
        <v>67.010000000000005</v>
      </c>
      <c r="I305" s="139" t="s">
        <v>538</v>
      </c>
      <c r="J305" s="140">
        <v>145.99</v>
      </c>
    </row>
    <row r="306" spans="1:10" s="112" customFormat="1" ht="12.75" customHeight="1">
      <c r="A306" s="148"/>
      <c r="B306" s="148"/>
      <c r="C306" s="148"/>
      <c r="D306" s="139"/>
      <c r="E306" s="139" t="s">
        <v>539</v>
      </c>
      <c r="F306" s="140">
        <v>170.04069999999999</v>
      </c>
      <c r="G306" s="139"/>
      <c r="H306" s="368" t="s">
        <v>540</v>
      </c>
      <c r="I306" s="368"/>
      <c r="J306" s="140">
        <v>820.54</v>
      </c>
    </row>
    <row r="307" spans="1:10" s="112" customFormat="1" ht="12.75" customHeight="1" thickBot="1">
      <c r="A307" s="150"/>
      <c r="B307" s="150"/>
      <c r="C307" s="150"/>
      <c r="D307" s="141"/>
      <c r="E307" s="141"/>
      <c r="F307" s="141"/>
      <c r="G307" s="141" t="s">
        <v>541</v>
      </c>
      <c r="H307" s="142">
        <v>5.37</v>
      </c>
      <c r="I307" s="141" t="s">
        <v>542</v>
      </c>
      <c r="J307" s="143">
        <v>4406.3</v>
      </c>
    </row>
    <row r="308" spans="1:10" s="112" customFormat="1" ht="12.75" customHeight="1" thickTop="1">
      <c r="A308" s="151"/>
      <c r="B308" s="151"/>
      <c r="C308" s="151"/>
      <c r="D308" s="152"/>
      <c r="E308" s="152"/>
      <c r="F308" s="152"/>
      <c r="G308" s="152"/>
      <c r="H308" s="152"/>
      <c r="I308" s="152"/>
      <c r="J308" s="152"/>
    </row>
    <row r="309" spans="1:10" s="112" customFormat="1" ht="12.75" customHeight="1">
      <c r="A309" s="128" t="s">
        <v>145</v>
      </c>
      <c r="B309" s="128" t="s">
        <v>67</v>
      </c>
      <c r="C309" s="128" t="s">
        <v>68</v>
      </c>
      <c r="D309" s="126" t="s">
        <v>69</v>
      </c>
      <c r="E309" s="366" t="s">
        <v>517</v>
      </c>
      <c r="F309" s="366"/>
      <c r="G309" s="128" t="s">
        <v>70</v>
      </c>
      <c r="H309" s="127" t="s">
        <v>71</v>
      </c>
      <c r="I309" s="127" t="s">
        <v>72</v>
      </c>
      <c r="J309" s="127" t="s">
        <v>73</v>
      </c>
    </row>
    <row r="310" spans="1:10" s="112" customFormat="1" ht="12.75" customHeight="1">
      <c r="A310" s="114" t="s">
        <v>518</v>
      </c>
      <c r="B310" s="114" t="s">
        <v>503</v>
      </c>
      <c r="C310" s="114" t="s">
        <v>74</v>
      </c>
      <c r="D310" s="113" t="s">
        <v>102</v>
      </c>
      <c r="E310" s="367" t="s">
        <v>569</v>
      </c>
      <c r="F310" s="367"/>
      <c r="G310" s="114" t="s">
        <v>113</v>
      </c>
      <c r="H310" s="129">
        <v>1</v>
      </c>
      <c r="I310" s="115">
        <v>29.8</v>
      </c>
      <c r="J310" s="115">
        <v>29.8</v>
      </c>
    </row>
    <row r="311" spans="1:10" s="112" customFormat="1" ht="12.75" customHeight="1">
      <c r="A311" s="132" t="s">
        <v>520</v>
      </c>
      <c r="B311" s="132" t="s">
        <v>575</v>
      </c>
      <c r="C311" s="132" t="s">
        <v>79</v>
      </c>
      <c r="D311" s="130" t="s">
        <v>399</v>
      </c>
      <c r="E311" s="362" t="s">
        <v>525</v>
      </c>
      <c r="F311" s="362"/>
      <c r="G311" s="132" t="s">
        <v>85</v>
      </c>
      <c r="H311" s="133">
        <v>0.32</v>
      </c>
      <c r="I311" s="134">
        <v>21.29</v>
      </c>
      <c r="J311" s="134">
        <v>6.81</v>
      </c>
    </row>
    <row r="312" spans="1:10" s="112" customFormat="1" ht="12.75" customHeight="1">
      <c r="A312" s="132" t="s">
        <v>520</v>
      </c>
      <c r="B312" s="132" t="s">
        <v>526</v>
      </c>
      <c r="C312" s="132" t="s">
        <v>79</v>
      </c>
      <c r="D312" s="130" t="s">
        <v>86</v>
      </c>
      <c r="E312" s="362" t="s">
        <v>525</v>
      </c>
      <c r="F312" s="362"/>
      <c r="G312" s="132" t="s">
        <v>85</v>
      </c>
      <c r="H312" s="133">
        <v>0.34</v>
      </c>
      <c r="I312" s="134">
        <v>16.86</v>
      </c>
      <c r="J312" s="134">
        <v>5.73</v>
      </c>
    </row>
    <row r="313" spans="1:10" s="112" customFormat="1" ht="12.75" customHeight="1">
      <c r="A313" s="136" t="s">
        <v>527</v>
      </c>
      <c r="B313" s="136" t="s">
        <v>577</v>
      </c>
      <c r="C313" s="136" t="s">
        <v>79</v>
      </c>
      <c r="D313" s="135" t="s">
        <v>406</v>
      </c>
      <c r="E313" s="363" t="s">
        <v>529</v>
      </c>
      <c r="F313" s="363"/>
      <c r="G313" s="136" t="s">
        <v>80</v>
      </c>
      <c r="H313" s="137">
        <v>5.0000000000000001E-3</v>
      </c>
      <c r="I313" s="138">
        <v>106.38</v>
      </c>
      <c r="J313" s="138">
        <v>0.53</v>
      </c>
    </row>
    <row r="314" spans="1:10" s="112" customFormat="1" ht="12.75" customHeight="1">
      <c r="A314" s="136" t="s">
        <v>527</v>
      </c>
      <c r="B314" s="136" t="s">
        <v>585</v>
      </c>
      <c r="C314" s="136" t="s">
        <v>79</v>
      </c>
      <c r="D314" s="135" t="s">
        <v>88</v>
      </c>
      <c r="E314" s="363" t="s">
        <v>529</v>
      </c>
      <c r="F314" s="363"/>
      <c r="G314" s="136" t="s">
        <v>89</v>
      </c>
      <c r="H314" s="137">
        <v>0.98</v>
      </c>
      <c r="I314" s="138">
        <v>0.64</v>
      </c>
      <c r="J314" s="138">
        <v>0.62</v>
      </c>
    </row>
    <row r="315" spans="1:10" s="112" customFormat="1" ht="12.75" customHeight="1">
      <c r="A315" s="136" t="s">
        <v>527</v>
      </c>
      <c r="B315" s="136" t="s">
        <v>586</v>
      </c>
      <c r="C315" s="136" t="s">
        <v>79</v>
      </c>
      <c r="D315" s="135" t="s">
        <v>587</v>
      </c>
      <c r="E315" s="363" t="s">
        <v>529</v>
      </c>
      <c r="F315" s="363"/>
      <c r="G315" s="136" t="s">
        <v>113</v>
      </c>
      <c r="H315" s="137">
        <v>1</v>
      </c>
      <c r="I315" s="138">
        <v>16.11</v>
      </c>
      <c r="J315" s="138">
        <v>16.11</v>
      </c>
    </row>
    <row r="316" spans="1:10" s="112" customFormat="1" ht="12.75" customHeight="1">
      <c r="A316" s="148"/>
      <c r="B316" s="148"/>
      <c r="C316" s="148"/>
      <c r="D316" s="139"/>
      <c r="E316" s="139" t="s">
        <v>536</v>
      </c>
      <c r="F316" s="140">
        <v>5.0999999999999996</v>
      </c>
      <c r="G316" s="139" t="s">
        <v>537</v>
      </c>
      <c r="H316" s="140">
        <v>4.33</v>
      </c>
      <c r="I316" s="139" t="s">
        <v>538</v>
      </c>
      <c r="J316" s="140">
        <v>9.43</v>
      </c>
    </row>
    <row r="317" spans="1:10" s="112" customFormat="1" ht="12.75" customHeight="1">
      <c r="A317" s="148"/>
      <c r="B317" s="148"/>
      <c r="C317" s="148"/>
      <c r="D317" s="139"/>
      <c r="E317" s="139" t="s">
        <v>539</v>
      </c>
      <c r="F317" s="140">
        <v>7.78972</v>
      </c>
      <c r="G317" s="139"/>
      <c r="H317" s="368" t="s">
        <v>540</v>
      </c>
      <c r="I317" s="368"/>
      <c r="J317" s="140">
        <v>37.590000000000003</v>
      </c>
    </row>
    <row r="318" spans="1:10" s="112" customFormat="1" ht="12.75" customHeight="1" thickBot="1">
      <c r="A318" s="150"/>
      <c r="B318" s="150"/>
      <c r="C318" s="150"/>
      <c r="D318" s="141"/>
      <c r="E318" s="141"/>
      <c r="F318" s="141"/>
      <c r="G318" s="141" t="s">
        <v>541</v>
      </c>
      <c r="H318" s="142">
        <v>7</v>
      </c>
      <c r="I318" s="141" t="s">
        <v>542</v>
      </c>
      <c r="J318" s="143">
        <v>263.13</v>
      </c>
    </row>
    <row r="319" spans="1:10" s="112" customFormat="1" ht="12.75" customHeight="1" thickTop="1">
      <c r="A319" s="151"/>
      <c r="B319" s="151"/>
      <c r="C319" s="151"/>
      <c r="D319" s="152"/>
      <c r="E319" s="152"/>
      <c r="F319" s="152"/>
      <c r="G319" s="152"/>
      <c r="H319" s="152"/>
      <c r="I319" s="152"/>
      <c r="J319" s="152"/>
    </row>
    <row r="320" spans="1:10" s="112" customFormat="1" ht="12.75" customHeight="1">
      <c r="A320" s="128" t="s">
        <v>146</v>
      </c>
      <c r="B320" s="128" t="s">
        <v>67</v>
      </c>
      <c r="C320" s="128" t="s">
        <v>68</v>
      </c>
      <c r="D320" s="126" t="s">
        <v>69</v>
      </c>
      <c r="E320" s="366" t="s">
        <v>517</v>
      </c>
      <c r="F320" s="366"/>
      <c r="G320" s="128" t="s">
        <v>70</v>
      </c>
      <c r="H320" s="127" t="s">
        <v>71</v>
      </c>
      <c r="I320" s="127" t="s">
        <v>72</v>
      </c>
      <c r="J320" s="127" t="s">
        <v>73</v>
      </c>
    </row>
    <row r="321" spans="1:10" s="112" customFormat="1" ht="12.75" customHeight="1">
      <c r="A321" s="114" t="s">
        <v>518</v>
      </c>
      <c r="B321" s="114" t="s">
        <v>504</v>
      </c>
      <c r="C321" s="114" t="s">
        <v>74</v>
      </c>
      <c r="D321" s="113" t="s">
        <v>505</v>
      </c>
      <c r="E321" s="367" t="s">
        <v>525</v>
      </c>
      <c r="F321" s="367"/>
      <c r="G321" s="114" t="s">
        <v>96</v>
      </c>
      <c r="H321" s="129">
        <v>1</v>
      </c>
      <c r="I321" s="115">
        <v>503.2</v>
      </c>
      <c r="J321" s="115">
        <v>503.2</v>
      </c>
    </row>
    <row r="322" spans="1:10" s="112" customFormat="1" ht="12.75" customHeight="1">
      <c r="A322" s="132" t="s">
        <v>520</v>
      </c>
      <c r="B322" s="132" t="s">
        <v>588</v>
      </c>
      <c r="C322" s="132" t="s">
        <v>79</v>
      </c>
      <c r="D322" s="130" t="s">
        <v>589</v>
      </c>
      <c r="E322" s="362" t="s">
        <v>581</v>
      </c>
      <c r="F322" s="362"/>
      <c r="G322" s="132" t="s">
        <v>80</v>
      </c>
      <c r="H322" s="133">
        <v>0.57999999999999996</v>
      </c>
      <c r="I322" s="134">
        <v>370.66</v>
      </c>
      <c r="J322" s="134">
        <v>214.98</v>
      </c>
    </row>
    <row r="323" spans="1:10" s="112" customFormat="1" ht="12.75" customHeight="1">
      <c r="A323" s="132" t="s">
        <v>520</v>
      </c>
      <c r="B323" s="132" t="s">
        <v>590</v>
      </c>
      <c r="C323" s="132" t="s">
        <v>79</v>
      </c>
      <c r="D323" s="130" t="s">
        <v>591</v>
      </c>
      <c r="E323" s="362" t="s">
        <v>581</v>
      </c>
      <c r="F323" s="362"/>
      <c r="G323" s="132" t="s">
        <v>80</v>
      </c>
      <c r="H323" s="133">
        <v>0.57999999999999996</v>
      </c>
      <c r="I323" s="134">
        <v>173.08</v>
      </c>
      <c r="J323" s="134">
        <v>100.38</v>
      </c>
    </row>
    <row r="324" spans="1:10" s="112" customFormat="1" ht="12.75" customHeight="1">
      <c r="A324" s="132" t="s">
        <v>520</v>
      </c>
      <c r="B324" s="132" t="s">
        <v>592</v>
      </c>
      <c r="C324" s="132" t="s">
        <v>79</v>
      </c>
      <c r="D324" s="130" t="s">
        <v>593</v>
      </c>
      <c r="E324" s="362" t="s">
        <v>523</v>
      </c>
      <c r="F324" s="362"/>
      <c r="G324" s="132" t="s">
        <v>76</v>
      </c>
      <c r="H324" s="133">
        <v>8.2799999999999994</v>
      </c>
      <c r="I324" s="134">
        <v>15.59</v>
      </c>
      <c r="J324" s="134">
        <v>129.08000000000001</v>
      </c>
    </row>
    <row r="325" spans="1:10" s="112" customFormat="1" ht="12.75" customHeight="1">
      <c r="A325" s="132" t="s">
        <v>520</v>
      </c>
      <c r="B325" s="132" t="s">
        <v>506</v>
      </c>
      <c r="C325" s="132" t="s">
        <v>74</v>
      </c>
      <c r="D325" s="130" t="s">
        <v>81</v>
      </c>
      <c r="E325" s="362" t="s">
        <v>525</v>
      </c>
      <c r="F325" s="362"/>
      <c r="G325" s="132" t="s">
        <v>76</v>
      </c>
      <c r="H325" s="133">
        <v>1.05</v>
      </c>
      <c r="I325" s="134">
        <v>55.97</v>
      </c>
      <c r="J325" s="134">
        <v>58.76</v>
      </c>
    </row>
    <row r="326" spans="1:10" s="112" customFormat="1" ht="12.75" customHeight="1">
      <c r="A326" s="148"/>
      <c r="B326" s="148"/>
      <c r="C326" s="148"/>
      <c r="D326" s="139"/>
      <c r="E326" s="139" t="s">
        <v>536</v>
      </c>
      <c r="F326" s="140">
        <v>89.66</v>
      </c>
      <c r="G326" s="139" t="s">
        <v>537</v>
      </c>
      <c r="H326" s="140">
        <v>76.08</v>
      </c>
      <c r="I326" s="139" t="s">
        <v>538</v>
      </c>
      <c r="J326" s="140">
        <v>165.74</v>
      </c>
    </row>
    <row r="327" spans="1:10" s="112" customFormat="1" ht="12.75" customHeight="1">
      <c r="A327" s="148"/>
      <c r="B327" s="148"/>
      <c r="C327" s="148"/>
      <c r="D327" s="139"/>
      <c r="E327" s="139" t="s">
        <v>539</v>
      </c>
      <c r="F327" s="140">
        <v>131.53648000000001</v>
      </c>
      <c r="G327" s="139"/>
      <c r="H327" s="368" t="s">
        <v>540</v>
      </c>
      <c r="I327" s="368"/>
      <c r="J327" s="140">
        <v>634.74</v>
      </c>
    </row>
    <row r="328" spans="1:10" s="112" customFormat="1" ht="12.75" customHeight="1" thickBot="1">
      <c r="A328" s="150"/>
      <c r="B328" s="150"/>
      <c r="C328" s="150"/>
      <c r="D328" s="141"/>
      <c r="E328" s="141"/>
      <c r="F328" s="141"/>
      <c r="G328" s="141" t="s">
        <v>541</v>
      </c>
      <c r="H328" s="142">
        <v>2</v>
      </c>
      <c r="I328" s="141" t="s">
        <v>542</v>
      </c>
      <c r="J328" s="143">
        <v>1269.48</v>
      </c>
    </row>
    <row r="329" spans="1:10" s="112" customFormat="1" ht="12.75" customHeight="1" thickTop="1">
      <c r="A329" s="151"/>
      <c r="B329" s="151"/>
      <c r="C329" s="151"/>
      <c r="D329" s="152"/>
      <c r="E329" s="152"/>
      <c r="F329" s="152"/>
      <c r="G329" s="152"/>
      <c r="H329" s="152"/>
      <c r="I329" s="152"/>
      <c r="J329" s="152"/>
    </row>
    <row r="330" spans="1:10" s="112" customFormat="1" ht="12.75" customHeight="1">
      <c r="A330" s="128" t="s">
        <v>147</v>
      </c>
      <c r="B330" s="128" t="s">
        <v>67</v>
      </c>
      <c r="C330" s="128" t="s">
        <v>68</v>
      </c>
      <c r="D330" s="126" t="s">
        <v>69</v>
      </c>
      <c r="E330" s="366" t="s">
        <v>517</v>
      </c>
      <c r="F330" s="366"/>
      <c r="G330" s="128" t="s">
        <v>70</v>
      </c>
      <c r="H330" s="127" t="s">
        <v>71</v>
      </c>
      <c r="I330" s="127" t="s">
        <v>72</v>
      </c>
      <c r="J330" s="127" t="s">
        <v>73</v>
      </c>
    </row>
    <row r="331" spans="1:10" s="112" customFormat="1" ht="12.75" customHeight="1">
      <c r="A331" s="114" t="s">
        <v>518</v>
      </c>
      <c r="B331" s="114" t="s">
        <v>506</v>
      </c>
      <c r="C331" s="114" t="s">
        <v>74</v>
      </c>
      <c r="D331" s="113" t="s">
        <v>81</v>
      </c>
      <c r="E331" s="367" t="s">
        <v>525</v>
      </c>
      <c r="F331" s="367"/>
      <c r="G331" s="114" t="s">
        <v>76</v>
      </c>
      <c r="H331" s="129">
        <v>1</v>
      </c>
      <c r="I331" s="115">
        <v>55.97</v>
      </c>
      <c r="J331" s="115">
        <v>55.97</v>
      </c>
    </row>
    <row r="332" spans="1:10" s="112" customFormat="1" ht="12.75" customHeight="1">
      <c r="A332" s="132" t="s">
        <v>520</v>
      </c>
      <c r="B332" s="132" t="s">
        <v>561</v>
      </c>
      <c r="C332" s="132" t="s">
        <v>79</v>
      </c>
      <c r="D332" s="130" t="s">
        <v>84</v>
      </c>
      <c r="E332" s="362" t="s">
        <v>525</v>
      </c>
      <c r="F332" s="362"/>
      <c r="G332" s="132" t="s">
        <v>85</v>
      </c>
      <c r="H332" s="133">
        <v>0.5</v>
      </c>
      <c r="I332" s="134">
        <v>21.47</v>
      </c>
      <c r="J332" s="134">
        <v>10.73</v>
      </c>
    </row>
    <row r="333" spans="1:10" s="112" customFormat="1" ht="12.75" customHeight="1">
      <c r="A333" s="132" t="s">
        <v>520</v>
      </c>
      <c r="B333" s="132" t="s">
        <v>526</v>
      </c>
      <c r="C333" s="132" t="s">
        <v>79</v>
      </c>
      <c r="D333" s="130" t="s">
        <v>86</v>
      </c>
      <c r="E333" s="362" t="s">
        <v>525</v>
      </c>
      <c r="F333" s="362"/>
      <c r="G333" s="132" t="s">
        <v>85</v>
      </c>
      <c r="H333" s="133">
        <v>0.6</v>
      </c>
      <c r="I333" s="134">
        <v>16.86</v>
      </c>
      <c r="J333" s="134">
        <v>10.11</v>
      </c>
    </row>
    <row r="334" spans="1:10" s="112" customFormat="1" ht="12.75" customHeight="1">
      <c r="A334" s="136" t="s">
        <v>527</v>
      </c>
      <c r="B334" s="136" t="s">
        <v>571</v>
      </c>
      <c r="C334" s="136" t="s">
        <v>79</v>
      </c>
      <c r="D334" s="135" t="s">
        <v>87</v>
      </c>
      <c r="E334" s="363" t="s">
        <v>529</v>
      </c>
      <c r="F334" s="363"/>
      <c r="G334" s="136" t="s">
        <v>80</v>
      </c>
      <c r="H334" s="137">
        <v>0.01</v>
      </c>
      <c r="I334" s="138">
        <v>105.01</v>
      </c>
      <c r="J334" s="138">
        <v>1.05</v>
      </c>
    </row>
    <row r="335" spans="1:10" s="112" customFormat="1" ht="12.75" customHeight="1">
      <c r="A335" s="136" t="s">
        <v>527</v>
      </c>
      <c r="B335" s="136" t="s">
        <v>585</v>
      </c>
      <c r="C335" s="136" t="s">
        <v>79</v>
      </c>
      <c r="D335" s="135" t="s">
        <v>88</v>
      </c>
      <c r="E335" s="363" t="s">
        <v>529</v>
      </c>
      <c r="F335" s="363"/>
      <c r="G335" s="136" t="s">
        <v>89</v>
      </c>
      <c r="H335" s="137">
        <v>7.5</v>
      </c>
      <c r="I335" s="138">
        <v>0.64</v>
      </c>
      <c r="J335" s="138">
        <v>4.8</v>
      </c>
    </row>
    <row r="336" spans="1:10" s="112" customFormat="1" ht="12.75" customHeight="1">
      <c r="A336" s="136" t="s">
        <v>527</v>
      </c>
      <c r="B336" s="136" t="s">
        <v>594</v>
      </c>
      <c r="C336" s="136" t="s">
        <v>74</v>
      </c>
      <c r="D336" s="135" t="s">
        <v>90</v>
      </c>
      <c r="E336" s="363" t="s">
        <v>529</v>
      </c>
      <c r="F336" s="363"/>
      <c r="G336" s="136" t="s">
        <v>96</v>
      </c>
      <c r="H336" s="137">
        <v>16</v>
      </c>
      <c r="I336" s="138">
        <v>1.83</v>
      </c>
      <c r="J336" s="138">
        <v>29.28</v>
      </c>
    </row>
    <row r="337" spans="1:10" s="112" customFormat="1" ht="12.75" customHeight="1">
      <c r="A337" s="148"/>
      <c r="B337" s="148"/>
      <c r="C337" s="148"/>
      <c r="D337" s="139"/>
      <c r="E337" s="139" t="s">
        <v>536</v>
      </c>
      <c r="F337" s="140">
        <v>8.48</v>
      </c>
      <c r="G337" s="139" t="s">
        <v>537</v>
      </c>
      <c r="H337" s="140">
        <v>7.19</v>
      </c>
      <c r="I337" s="139" t="s">
        <v>538</v>
      </c>
      <c r="J337" s="140">
        <v>15.67</v>
      </c>
    </row>
    <row r="338" spans="1:10" s="112" customFormat="1" ht="12.75" customHeight="1">
      <c r="A338" s="148"/>
      <c r="B338" s="148"/>
      <c r="C338" s="148"/>
      <c r="D338" s="139"/>
      <c r="E338" s="139" t="s">
        <v>539</v>
      </c>
      <c r="F338" s="140">
        <v>14.630558000000001</v>
      </c>
      <c r="G338" s="139"/>
      <c r="H338" s="368" t="s">
        <v>540</v>
      </c>
      <c r="I338" s="368"/>
      <c r="J338" s="140">
        <v>70.599999999999994</v>
      </c>
    </row>
    <row r="339" spans="1:10" s="112" customFormat="1" ht="12.75" customHeight="1" thickBot="1">
      <c r="A339" s="150"/>
      <c r="B339" s="150"/>
      <c r="C339" s="150"/>
      <c r="D339" s="141"/>
      <c r="E339" s="141"/>
      <c r="F339" s="141"/>
      <c r="G339" s="141" t="s">
        <v>541</v>
      </c>
      <c r="H339" s="142">
        <v>17.579999999999998</v>
      </c>
      <c r="I339" s="141" t="s">
        <v>542</v>
      </c>
      <c r="J339" s="143">
        <v>1241.1500000000001</v>
      </c>
    </row>
    <row r="340" spans="1:10" s="112" customFormat="1" ht="12.75" customHeight="1" thickTop="1">
      <c r="A340" s="151"/>
      <c r="B340" s="151"/>
      <c r="C340" s="151"/>
      <c r="D340" s="152"/>
      <c r="E340" s="152"/>
      <c r="F340" s="152"/>
      <c r="G340" s="152"/>
      <c r="H340" s="152"/>
      <c r="I340" s="152"/>
      <c r="J340" s="152"/>
    </row>
    <row r="341" spans="1:10" s="112" customFormat="1" ht="12.75" customHeight="1">
      <c r="A341" s="128" t="s">
        <v>148</v>
      </c>
      <c r="B341" s="128" t="s">
        <v>67</v>
      </c>
      <c r="C341" s="128" t="s">
        <v>68</v>
      </c>
      <c r="D341" s="126" t="s">
        <v>69</v>
      </c>
      <c r="E341" s="366" t="s">
        <v>517</v>
      </c>
      <c r="F341" s="366"/>
      <c r="G341" s="128" t="s">
        <v>70</v>
      </c>
      <c r="H341" s="127" t="s">
        <v>71</v>
      </c>
      <c r="I341" s="127" t="s">
        <v>72</v>
      </c>
      <c r="J341" s="127" t="s">
        <v>73</v>
      </c>
    </row>
    <row r="342" spans="1:10" s="112" customFormat="1" ht="12.75" customHeight="1">
      <c r="A342" s="114" t="s">
        <v>518</v>
      </c>
      <c r="B342" s="114" t="s">
        <v>507</v>
      </c>
      <c r="C342" s="114" t="s">
        <v>74</v>
      </c>
      <c r="D342" s="113" t="s">
        <v>508</v>
      </c>
      <c r="E342" s="367" t="s">
        <v>525</v>
      </c>
      <c r="F342" s="367"/>
      <c r="G342" s="114" t="s">
        <v>83</v>
      </c>
      <c r="H342" s="129">
        <v>1</v>
      </c>
      <c r="I342" s="115">
        <v>0.37</v>
      </c>
      <c r="J342" s="115">
        <v>0.37</v>
      </c>
    </row>
    <row r="343" spans="1:10" s="112" customFormat="1" ht="12.75" customHeight="1">
      <c r="A343" s="136" t="s">
        <v>527</v>
      </c>
      <c r="B343" s="136" t="s">
        <v>595</v>
      </c>
      <c r="C343" s="136" t="s">
        <v>74</v>
      </c>
      <c r="D343" s="135" t="s">
        <v>596</v>
      </c>
      <c r="E343" s="363" t="s">
        <v>597</v>
      </c>
      <c r="F343" s="363"/>
      <c r="G343" s="136" t="s">
        <v>76</v>
      </c>
      <c r="H343" s="137">
        <v>1</v>
      </c>
      <c r="I343" s="138">
        <v>0.37</v>
      </c>
      <c r="J343" s="138">
        <v>0.37</v>
      </c>
    </row>
    <row r="344" spans="1:10" s="112" customFormat="1" ht="12.75" customHeight="1">
      <c r="A344" s="148"/>
      <c r="B344" s="148"/>
      <c r="C344" s="148"/>
      <c r="D344" s="139"/>
      <c r="E344" s="139" t="s">
        <v>536</v>
      </c>
      <c r="F344" s="140">
        <v>0</v>
      </c>
      <c r="G344" s="139" t="s">
        <v>537</v>
      </c>
      <c r="H344" s="140">
        <v>0</v>
      </c>
      <c r="I344" s="139" t="s">
        <v>538</v>
      </c>
      <c r="J344" s="140">
        <v>0</v>
      </c>
    </row>
    <row r="345" spans="1:10" s="112" customFormat="1" ht="12.75" customHeight="1">
      <c r="A345" s="148"/>
      <c r="B345" s="148"/>
      <c r="C345" s="148"/>
      <c r="D345" s="139"/>
      <c r="E345" s="139" t="s">
        <v>539</v>
      </c>
      <c r="F345" s="140">
        <v>9.6717999999999998E-2</v>
      </c>
      <c r="G345" s="139"/>
      <c r="H345" s="368" t="s">
        <v>540</v>
      </c>
      <c r="I345" s="368"/>
      <c r="J345" s="140">
        <v>0.47</v>
      </c>
    </row>
    <row r="346" spans="1:10" s="112" customFormat="1" ht="12.75" customHeight="1" thickBot="1">
      <c r="A346" s="150"/>
      <c r="B346" s="150"/>
      <c r="C346" s="150"/>
      <c r="D346" s="141"/>
      <c r="E346" s="141"/>
      <c r="F346" s="141"/>
      <c r="G346" s="141" t="s">
        <v>541</v>
      </c>
      <c r="H346" s="142">
        <v>407.4</v>
      </c>
      <c r="I346" s="141" t="s">
        <v>542</v>
      </c>
      <c r="J346" s="143">
        <v>191.48</v>
      </c>
    </row>
    <row r="347" spans="1:10" s="112" customFormat="1" ht="12.75" customHeight="1" thickTop="1">
      <c r="A347" s="151"/>
      <c r="B347" s="151"/>
      <c r="C347" s="151"/>
      <c r="D347" s="152"/>
      <c r="E347" s="152"/>
      <c r="F347" s="152"/>
      <c r="G347" s="152"/>
      <c r="H347" s="152"/>
      <c r="I347" s="152"/>
      <c r="J347" s="152"/>
    </row>
    <row r="348" spans="1:10" s="112" customFormat="1" ht="12.75" customHeight="1">
      <c r="A348" s="119" t="s">
        <v>150</v>
      </c>
      <c r="B348" s="119"/>
      <c r="C348" s="119"/>
      <c r="D348" s="109" t="s">
        <v>129</v>
      </c>
      <c r="E348" s="109"/>
      <c r="F348" s="365"/>
      <c r="G348" s="365"/>
      <c r="H348" s="110"/>
      <c r="I348" s="109"/>
      <c r="J348" s="111">
        <v>1444.83</v>
      </c>
    </row>
    <row r="349" spans="1:10" s="112" customFormat="1" ht="12.75" customHeight="1">
      <c r="A349" s="128" t="s">
        <v>151</v>
      </c>
      <c r="B349" s="128" t="s">
        <v>67</v>
      </c>
      <c r="C349" s="128" t="s">
        <v>68</v>
      </c>
      <c r="D349" s="126" t="s">
        <v>69</v>
      </c>
      <c r="E349" s="366" t="s">
        <v>517</v>
      </c>
      <c r="F349" s="366"/>
      <c r="G349" s="128" t="s">
        <v>70</v>
      </c>
      <c r="H349" s="127" t="s">
        <v>71</v>
      </c>
      <c r="I349" s="127" t="s">
        <v>72</v>
      </c>
      <c r="J349" s="127" t="s">
        <v>73</v>
      </c>
    </row>
    <row r="350" spans="1:10" s="112" customFormat="1" ht="12.75" customHeight="1">
      <c r="A350" s="114" t="s">
        <v>518</v>
      </c>
      <c r="B350" s="114" t="s">
        <v>509</v>
      </c>
      <c r="C350" s="114" t="s">
        <v>79</v>
      </c>
      <c r="D350" s="113" t="s">
        <v>131</v>
      </c>
      <c r="E350" s="367" t="s">
        <v>523</v>
      </c>
      <c r="F350" s="367"/>
      <c r="G350" s="114" t="s">
        <v>113</v>
      </c>
      <c r="H350" s="129">
        <v>1</v>
      </c>
      <c r="I350" s="115">
        <v>1.27</v>
      </c>
      <c r="J350" s="115">
        <v>1.27</v>
      </c>
    </row>
    <row r="351" spans="1:10" s="112" customFormat="1" ht="12.75" customHeight="1">
      <c r="A351" s="132" t="s">
        <v>520</v>
      </c>
      <c r="B351" s="132" t="s">
        <v>598</v>
      </c>
      <c r="C351" s="132" t="s">
        <v>79</v>
      </c>
      <c r="D351" s="130" t="s">
        <v>396</v>
      </c>
      <c r="E351" s="362" t="s">
        <v>525</v>
      </c>
      <c r="F351" s="362"/>
      <c r="G351" s="132" t="s">
        <v>85</v>
      </c>
      <c r="H351" s="133">
        <v>3.6999999999999998E-2</v>
      </c>
      <c r="I351" s="134">
        <v>22.85</v>
      </c>
      <c r="J351" s="134">
        <v>0.84</v>
      </c>
    </row>
    <row r="352" spans="1:10" s="112" customFormat="1" ht="12.75" customHeight="1">
      <c r="A352" s="132" t="s">
        <v>520</v>
      </c>
      <c r="B352" s="132" t="s">
        <v>526</v>
      </c>
      <c r="C352" s="132" t="s">
        <v>79</v>
      </c>
      <c r="D352" s="130" t="s">
        <v>86</v>
      </c>
      <c r="E352" s="362" t="s">
        <v>525</v>
      </c>
      <c r="F352" s="362"/>
      <c r="G352" s="132" t="s">
        <v>85</v>
      </c>
      <c r="H352" s="133">
        <v>1.6E-2</v>
      </c>
      <c r="I352" s="134">
        <v>16.86</v>
      </c>
      <c r="J352" s="134">
        <v>0.26</v>
      </c>
    </row>
    <row r="353" spans="1:10" s="112" customFormat="1" ht="12.75" customHeight="1">
      <c r="A353" s="136" t="s">
        <v>527</v>
      </c>
      <c r="B353" s="136" t="s">
        <v>599</v>
      </c>
      <c r="C353" s="136" t="s">
        <v>79</v>
      </c>
      <c r="D353" s="135" t="s">
        <v>461</v>
      </c>
      <c r="E353" s="363" t="s">
        <v>529</v>
      </c>
      <c r="F353" s="363"/>
      <c r="G353" s="136" t="s">
        <v>89</v>
      </c>
      <c r="H353" s="137">
        <v>0.106</v>
      </c>
      <c r="I353" s="138">
        <v>1.64</v>
      </c>
      <c r="J353" s="138">
        <v>0.17</v>
      </c>
    </row>
    <row r="354" spans="1:10" s="112" customFormat="1" ht="12.75" customHeight="1">
      <c r="A354" s="148"/>
      <c r="B354" s="148"/>
      <c r="C354" s="148"/>
      <c r="D354" s="139"/>
      <c r="E354" s="139" t="s">
        <v>536</v>
      </c>
      <c r="F354" s="140">
        <v>0.43</v>
      </c>
      <c r="G354" s="139" t="s">
        <v>537</v>
      </c>
      <c r="H354" s="140">
        <v>0.37</v>
      </c>
      <c r="I354" s="139" t="s">
        <v>538</v>
      </c>
      <c r="J354" s="140">
        <v>0.8</v>
      </c>
    </row>
    <row r="355" spans="1:10" s="112" customFormat="1" ht="12.75" customHeight="1">
      <c r="A355" s="148"/>
      <c r="B355" s="148"/>
      <c r="C355" s="148"/>
      <c r="D355" s="139"/>
      <c r="E355" s="139" t="s">
        <v>539</v>
      </c>
      <c r="F355" s="140">
        <v>0.331978</v>
      </c>
      <c r="G355" s="139"/>
      <c r="H355" s="368" t="s">
        <v>540</v>
      </c>
      <c r="I355" s="368"/>
      <c r="J355" s="140">
        <v>1.6</v>
      </c>
    </row>
    <row r="356" spans="1:10" s="112" customFormat="1" ht="12.75" customHeight="1" thickBot="1">
      <c r="A356" s="150"/>
      <c r="B356" s="150"/>
      <c r="C356" s="150"/>
      <c r="D356" s="141"/>
      <c r="E356" s="141"/>
      <c r="F356" s="141"/>
      <c r="G356" s="141" t="s">
        <v>541</v>
      </c>
      <c r="H356" s="142">
        <v>84</v>
      </c>
      <c r="I356" s="141" t="s">
        <v>542</v>
      </c>
      <c r="J356" s="143">
        <v>134.4</v>
      </c>
    </row>
    <row r="357" spans="1:10" s="112" customFormat="1" ht="12.75" customHeight="1" thickTop="1">
      <c r="A357" s="151"/>
      <c r="B357" s="151"/>
      <c r="C357" s="151"/>
      <c r="D357" s="152"/>
      <c r="E357" s="152"/>
      <c r="F357" s="152"/>
      <c r="G357" s="152"/>
      <c r="H357" s="152"/>
      <c r="I357" s="152"/>
      <c r="J357" s="152"/>
    </row>
    <row r="358" spans="1:10" s="112" customFormat="1" ht="12.75" customHeight="1">
      <c r="A358" s="128" t="s">
        <v>152</v>
      </c>
      <c r="B358" s="128" t="s">
        <v>67</v>
      </c>
      <c r="C358" s="128" t="s">
        <v>68</v>
      </c>
      <c r="D358" s="126" t="s">
        <v>69</v>
      </c>
      <c r="E358" s="366" t="s">
        <v>517</v>
      </c>
      <c r="F358" s="366"/>
      <c r="G358" s="128" t="s">
        <v>70</v>
      </c>
      <c r="H358" s="127" t="s">
        <v>71</v>
      </c>
      <c r="I358" s="127" t="s">
        <v>72</v>
      </c>
      <c r="J358" s="127" t="s">
        <v>73</v>
      </c>
    </row>
    <row r="359" spans="1:10" s="112" customFormat="1" ht="12.75" customHeight="1">
      <c r="A359" s="117" t="s">
        <v>527</v>
      </c>
      <c r="B359" s="117" t="s">
        <v>510</v>
      </c>
      <c r="C359" s="117" t="s">
        <v>79</v>
      </c>
      <c r="D359" s="116" t="s">
        <v>97</v>
      </c>
      <c r="E359" s="369" t="s">
        <v>529</v>
      </c>
      <c r="F359" s="369"/>
      <c r="G359" s="117" t="s">
        <v>96</v>
      </c>
      <c r="H359" s="144">
        <v>1</v>
      </c>
      <c r="I359" s="118">
        <v>75.73</v>
      </c>
      <c r="J359" s="118">
        <v>75.73</v>
      </c>
    </row>
    <row r="360" spans="1:10" s="112" customFormat="1" ht="12.75" customHeight="1">
      <c r="A360" s="148"/>
      <c r="B360" s="148"/>
      <c r="C360" s="148"/>
      <c r="D360" s="139"/>
      <c r="E360" s="139" t="s">
        <v>536</v>
      </c>
      <c r="F360" s="140">
        <v>0</v>
      </c>
      <c r="G360" s="139" t="s">
        <v>537</v>
      </c>
      <c r="H360" s="140">
        <v>0</v>
      </c>
      <c r="I360" s="139" t="s">
        <v>538</v>
      </c>
      <c r="J360" s="140">
        <v>0</v>
      </c>
    </row>
    <row r="361" spans="1:10" s="112" customFormat="1" ht="12.75" customHeight="1">
      <c r="A361" s="148"/>
      <c r="B361" s="148"/>
      <c r="C361" s="148"/>
      <c r="D361" s="139"/>
      <c r="E361" s="139" t="s">
        <v>539</v>
      </c>
      <c r="F361" s="140">
        <v>19.8</v>
      </c>
      <c r="G361" s="139"/>
      <c r="H361" s="368" t="s">
        <v>540</v>
      </c>
      <c r="I361" s="368"/>
      <c r="J361" s="140">
        <v>95.53</v>
      </c>
    </row>
    <row r="362" spans="1:10" s="112" customFormat="1" ht="12.75" customHeight="1" thickBot="1">
      <c r="A362" s="150"/>
      <c r="B362" s="150"/>
      <c r="C362" s="150"/>
      <c r="D362" s="141"/>
      <c r="E362" s="141"/>
      <c r="F362" s="141"/>
      <c r="G362" s="141" t="s">
        <v>541</v>
      </c>
      <c r="H362" s="142">
        <v>2</v>
      </c>
      <c r="I362" s="141" t="s">
        <v>542</v>
      </c>
      <c r="J362" s="143">
        <v>191.06</v>
      </c>
    </row>
    <row r="363" spans="1:10" s="112" customFormat="1" ht="12.75" customHeight="1" thickTop="1">
      <c r="A363" s="151"/>
      <c r="B363" s="151"/>
      <c r="C363" s="151"/>
      <c r="D363" s="152"/>
      <c r="E363" s="152"/>
      <c r="F363" s="152"/>
      <c r="G363" s="152"/>
      <c r="H363" s="152"/>
      <c r="I363" s="152"/>
      <c r="J363" s="152"/>
    </row>
    <row r="364" spans="1:10" s="112" customFormat="1" ht="12.75" customHeight="1">
      <c r="A364" s="128" t="s">
        <v>153</v>
      </c>
      <c r="B364" s="128" t="s">
        <v>67</v>
      </c>
      <c r="C364" s="128" t="s">
        <v>68</v>
      </c>
      <c r="D364" s="126" t="s">
        <v>69</v>
      </c>
      <c r="E364" s="366" t="s">
        <v>517</v>
      </c>
      <c r="F364" s="366"/>
      <c r="G364" s="128" t="s">
        <v>70</v>
      </c>
      <c r="H364" s="127" t="s">
        <v>71</v>
      </c>
      <c r="I364" s="127" t="s">
        <v>72</v>
      </c>
      <c r="J364" s="127" t="s">
        <v>73</v>
      </c>
    </row>
    <row r="365" spans="1:10" s="112" customFormat="1" ht="12.75" customHeight="1">
      <c r="A365" s="114" t="s">
        <v>518</v>
      </c>
      <c r="B365" s="114" t="s">
        <v>511</v>
      </c>
      <c r="C365" s="114" t="s">
        <v>256</v>
      </c>
      <c r="D365" s="113" t="s">
        <v>456</v>
      </c>
      <c r="E365" s="367" t="s">
        <v>392</v>
      </c>
      <c r="F365" s="367"/>
      <c r="G365" s="114" t="s">
        <v>76</v>
      </c>
      <c r="H365" s="129">
        <v>1</v>
      </c>
      <c r="I365" s="115">
        <v>413.72</v>
      </c>
      <c r="J365" s="115">
        <v>413.72</v>
      </c>
    </row>
    <row r="366" spans="1:10" s="112" customFormat="1" ht="12.75" customHeight="1">
      <c r="A366" s="370" t="s">
        <v>419</v>
      </c>
      <c r="B366" s="370" t="s">
        <v>67</v>
      </c>
      <c r="C366" s="370" t="s">
        <v>68</v>
      </c>
      <c r="D366" s="366" t="s">
        <v>600</v>
      </c>
      <c r="E366" s="371" t="s">
        <v>601</v>
      </c>
      <c r="F366" s="370" t="s">
        <v>602</v>
      </c>
      <c r="G366" s="371"/>
      <c r="H366" s="370" t="s">
        <v>603</v>
      </c>
      <c r="I366" s="371"/>
      <c r="J366" s="371" t="s">
        <v>604</v>
      </c>
    </row>
    <row r="367" spans="1:10" s="112" customFormat="1" ht="12.75" customHeight="1">
      <c r="A367" s="370"/>
      <c r="B367" s="370"/>
      <c r="C367" s="370"/>
      <c r="D367" s="371"/>
      <c r="E367" s="371"/>
      <c r="F367" s="127" t="s">
        <v>605</v>
      </c>
      <c r="G367" s="127" t="s">
        <v>606</v>
      </c>
      <c r="H367" s="127" t="s">
        <v>605</v>
      </c>
      <c r="I367" s="127" t="s">
        <v>606</v>
      </c>
      <c r="J367" s="371"/>
    </row>
    <row r="368" spans="1:10" s="112" customFormat="1" ht="12.75" customHeight="1">
      <c r="A368" s="136" t="s">
        <v>527</v>
      </c>
      <c r="B368" s="136" t="s">
        <v>455</v>
      </c>
      <c r="C368" s="136" t="s">
        <v>256</v>
      </c>
      <c r="D368" s="135" t="s">
        <v>454</v>
      </c>
      <c r="E368" s="137">
        <v>0.15060000000000001</v>
      </c>
      <c r="F368" s="138">
        <v>1</v>
      </c>
      <c r="G368" s="138">
        <v>0</v>
      </c>
      <c r="H368" s="145">
        <v>0.18770000000000001</v>
      </c>
      <c r="I368" s="145">
        <v>0.1245</v>
      </c>
      <c r="J368" s="145">
        <v>2.8299999999999999E-2</v>
      </c>
    </row>
    <row r="369" spans="1:10" s="112" customFormat="1" ht="12.75" customHeight="1">
      <c r="A369" s="136" t="s">
        <v>527</v>
      </c>
      <c r="B369" s="136" t="s">
        <v>607</v>
      </c>
      <c r="C369" s="136" t="s">
        <v>256</v>
      </c>
      <c r="D369" s="135" t="s">
        <v>608</v>
      </c>
      <c r="E369" s="137">
        <v>0.48193000000000003</v>
      </c>
      <c r="F369" s="138">
        <v>1</v>
      </c>
      <c r="G369" s="138">
        <v>0</v>
      </c>
      <c r="H369" s="145">
        <v>25.696300000000001</v>
      </c>
      <c r="I369" s="145">
        <v>4.9585999999999997</v>
      </c>
      <c r="J369" s="145">
        <v>12.383800000000001</v>
      </c>
    </row>
    <row r="370" spans="1:10" s="112" customFormat="1" ht="12.75" customHeight="1">
      <c r="A370" s="136" t="s">
        <v>527</v>
      </c>
      <c r="B370" s="136" t="s">
        <v>453</v>
      </c>
      <c r="C370" s="136" t="s">
        <v>256</v>
      </c>
      <c r="D370" s="135" t="s">
        <v>452</v>
      </c>
      <c r="E370" s="137">
        <v>0.20080000000000001</v>
      </c>
      <c r="F370" s="138">
        <v>1</v>
      </c>
      <c r="G370" s="138">
        <v>0</v>
      </c>
      <c r="H370" s="145">
        <v>13.7133</v>
      </c>
      <c r="I370" s="145">
        <v>8.7169000000000008</v>
      </c>
      <c r="J370" s="145">
        <v>2.7536</v>
      </c>
    </row>
    <row r="371" spans="1:10" s="112" customFormat="1" ht="12.75" customHeight="1">
      <c r="A371" s="136" t="s">
        <v>527</v>
      </c>
      <c r="B371" s="136" t="s">
        <v>451</v>
      </c>
      <c r="C371" s="136" t="s">
        <v>256</v>
      </c>
      <c r="D371" s="135" t="s">
        <v>450</v>
      </c>
      <c r="E371" s="137">
        <v>0.48193000000000003</v>
      </c>
      <c r="F371" s="138">
        <v>1</v>
      </c>
      <c r="G371" s="138">
        <v>0</v>
      </c>
      <c r="H371" s="145">
        <v>12.6206</v>
      </c>
      <c r="I371" s="145">
        <v>8.0223999999999993</v>
      </c>
      <c r="J371" s="145">
        <v>6.0822000000000003</v>
      </c>
    </row>
    <row r="372" spans="1:10" s="112" customFormat="1" ht="12.75" customHeight="1">
      <c r="A372" s="136" t="s">
        <v>527</v>
      </c>
      <c r="B372" s="136" t="s">
        <v>449</v>
      </c>
      <c r="C372" s="136" t="s">
        <v>256</v>
      </c>
      <c r="D372" s="135" t="s">
        <v>448</v>
      </c>
      <c r="E372" s="137">
        <v>0.48193000000000003</v>
      </c>
      <c r="F372" s="138">
        <v>1</v>
      </c>
      <c r="G372" s="138">
        <v>0</v>
      </c>
      <c r="H372" s="145">
        <v>21.608799999999999</v>
      </c>
      <c r="I372" s="145">
        <v>13.622299999999999</v>
      </c>
      <c r="J372" s="145">
        <v>10.4139</v>
      </c>
    </row>
    <row r="373" spans="1:10" s="112" customFormat="1" ht="12.75" customHeight="1">
      <c r="A373" s="372"/>
      <c r="B373" s="372"/>
      <c r="C373" s="372"/>
      <c r="D373" s="372"/>
      <c r="E373" s="372"/>
      <c r="F373" s="372" t="s">
        <v>609</v>
      </c>
      <c r="G373" s="372"/>
      <c r="H373" s="372"/>
      <c r="I373" s="372"/>
      <c r="J373" s="146">
        <v>31.661799999999999</v>
      </c>
    </row>
    <row r="374" spans="1:10" s="112" customFormat="1" ht="12.75" customHeight="1">
      <c r="A374" s="128" t="s">
        <v>416</v>
      </c>
      <c r="B374" s="128" t="s">
        <v>67</v>
      </c>
      <c r="C374" s="128" t="s">
        <v>68</v>
      </c>
      <c r="D374" s="126" t="s">
        <v>610</v>
      </c>
      <c r="E374" s="127" t="s">
        <v>601</v>
      </c>
      <c r="F374" s="371" t="s">
        <v>611</v>
      </c>
      <c r="G374" s="371"/>
      <c r="H374" s="371"/>
      <c r="I374" s="371"/>
      <c r="J374" s="127" t="s">
        <v>604</v>
      </c>
    </row>
    <row r="375" spans="1:10" s="112" customFormat="1" ht="12.75" customHeight="1">
      <c r="A375" s="136" t="s">
        <v>527</v>
      </c>
      <c r="B375" s="136" t="s">
        <v>447</v>
      </c>
      <c r="C375" s="136" t="s">
        <v>256</v>
      </c>
      <c r="D375" s="135" t="s">
        <v>446</v>
      </c>
      <c r="E375" s="137">
        <v>2</v>
      </c>
      <c r="F375" s="135"/>
      <c r="G375" s="135"/>
      <c r="H375" s="135"/>
      <c r="I375" s="145">
        <v>17.7498</v>
      </c>
      <c r="J375" s="145">
        <v>35.499600000000001</v>
      </c>
    </row>
    <row r="376" spans="1:10" s="112" customFormat="1" ht="12.75" customHeight="1">
      <c r="A376" s="136" t="s">
        <v>527</v>
      </c>
      <c r="B376" s="136" t="s">
        <v>415</v>
      </c>
      <c r="C376" s="136" t="s">
        <v>256</v>
      </c>
      <c r="D376" s="135" t="s">
        <v>414</v>
      </c>
      <c r="E376" s="137">
        <v>1</v>
      </c>
      <c r="F376" s="135"/>
      <c r="G376" s="135"/>
      <c r="H376" s="135"/>
      <c r="I376" s="145">
        <v>26.508199999999999</v>
      </c>
      <c r="J376" s="145">
        <v>26.508199999999999</v>
      </c>
    </row>
    <row r="377" spans="1:10" s="112" customFormat="1" ht="12.75" customHeight="1">
      <c r="A377" s="136" t="s">
        <v>527</v>
      </c>
      <c r="B377" s="136" t="s">
        <v>445</v>
      </c>
      <c r="C377" s="136" t="s">
        <v>256</v>
      </c>
      <c r="D377" s="135" t="s">
        <v>444</v>
      </c>
      <c r="E377" s="137">
        <v>1</v>
      </c>
      <c r="F377" s="135"/>
      <c r="G377" s="135"/>
      <c r="H377" s="135"/>
      <c r="I377" s="145">
        <v>23.777000000000001</v>
      </c>
      <c r="J377" s="145">
        <v>23.777000000000001</v>
      </c>
    </row>
    <row r="378" spans="1:10" s="112" customFormat="1" ht="12.75" customHeight="1">
      <c r="A378" s="136" t="s">
        <v>527</v>
      </c>
      <c r="B378" s="136" t="s">
        <v>413</v>
      </c>
      <c r="C378" s="136" t="s">
        <v>256</v>
      </c>
      <c r="D378" s="135" t="s">
        <v>412</v>
      </c>
      <c r="E378" s="137">
        <v>2</v>
      </c>
      <c r="F378" s="135"/>
      <c r="G378" s="135"/>
      <c r="H378" s="135"/>
      <c r="I378" s="145">
        <v>17.644600000000001</v>
      </c>
      <c r="J378" s="145">
        <v>35.289200000000001</v>
      </c>
    </row>
    <row r="379" spans="1:10" s="112" customFormat="1" ht="12.75" customHeight="1">
      <c r="A379" s="372"/>
      <c r="B379" s="372"/>
      <c r="C379" s="372"/>
      <c r="D379" s="372"/>
      <c r="E379" s="372"/>
      <c r="F379" s="372" t="s">
        <v>612</v>
      </c>
      <c r="G379" s="372"/>
      <c r="H379" s="372"/>
      <c r="I379" s="372"/>
      <c r="J379" s="146">
        <v>121.074</v>
      </c>
    </row>
    <row r="380" spans="1:10" s="112" customFormat="1" ht="12.75" customHeight="1">
      <c r="A380" s="372"/>
      <c r="B380" s="372"/>
      <c r="C380" s="372"/>
      <c r="D380" s="372"/>
      <c r="E380" s="372"/>
      <c r="F380" s="372" t="s">
        <v>613</v>
      </c>
      <c r="G380" s="372"/>
      <c r="H380" s="372"/>
      <c r="I380" s="372"/>
      <c r="J380" s="146">
        <v>0</v>
      </c>
    </row>
    <row r="381" spans="1:10" s="112" customFormat="1" ht="12.75" customHeight="1">
      <c r="A381" s="372"/>
      <c r="B381" s="372"/>
      <c r="C381" s="372"/>
      <c r="D381" s="372"/>
      <c r="E381" s="372"/>
      <c r="F381" s="372" t="s">
        <v>614</v>
      </c>
      <c r="G381" s="372"/>
      <c r="H381" s="372"/>
      <c r="I381" s="372"/>
      <c r="J381" s="146">
        <v>152.73580000000001</v>
      </c>
    </row>
    <row r="382" spans="1:10" s="112" customFormat="1" ht="12.75" customHeight="1">
      <c r="A382" s="372"/>
      <c r="B382" s="372"/>
      <c r="C382" s="372"/>
      <c r="D382" s="372"/>
      <c r="E382" s="372"/>
      <c r="F382" s="372" t="s">
        <v>615</v>
      </c>
      <c r="G382" s="372"/>
      <c r="H382" s="372"/>
      <c r="I382" s="372"/>
      <c r="J382" s="146">
        <v>0</v>
      </c>
    </row>
    <row r="383" spans="1:10" s="112" customFormat="1" ht="12.75" customHeight="1">
      <c r="A383" s="372"/>
      <c r="B383" s="372"/>
      <c r="C383" s="372"/>
      <c r="D383" s="372"/>
      <c r="E383" s="372"/>
      <c r="F383" s="372" t="s">
        <v>616</v>
      </c>
      <c r="G383" s="372"/>
      <c r="H383" s="372"/>
      <c r="I383" s="372"/>
      <c r="J383" s="146">
        <v>0</v>
      </c>
    </row>
    <row r="384" spans="1:10" s="112" customFormat="1" ht="12.75" customHeight="1">
      <c r="A384" s="372"/>
      <c r="B384" s="372"/>
      <c r="C384" s="372"/>
      <c r="D384" s="372"/>
      <c r="E384" s="372"/>
      <c r="F384" s="372" t="s">
        <v>617</v>
      </c>
      <c r="G384" s="372"/>
      <c r="H384" s="372"/>
      <c r="I384" s="372"/>
      <c r="J384" s="146">
        <v>4</v>
      </c>
    </row>
    <row r="385" spans="1:10" s="112" customFormat="1" ht="12.75" customHeight="1">
      <c r="A385" s="372"/>
      <c r="B385" s="372"/>
      <c r="C385" s="372"/>
      <c r="D385" s="372"/>
      <c r="E385" s="372"/>
      <c r="F385" s="372" t="s">
        <v>618</v>
      </c>
      <c r="G385" s="372"/>
      <c r="H385" s="372"/>
      <c r="I385" s="372"/>
      <c r="J385" s="146">
        <v>38.183999999999997</v>
      </c>
    </row>
    <row r="386" spans="1:10" s="112" customFormat="1" ht="12.75" customHeight="1">
      <c r="A386" s="128" t="s">
        <v>390</v>
      </c>
      <c r="B386" s="128" t="s">
        <v>68</v>
      </c>
      <c r="C386" s="128" t="s">
        <v>67</v>
      </c>
      <c r="D386" s="126" t="s">
        <v>529</v>
      </c>
      <c r="E386" s="127" t="s">
        <v>601</v>
      </c>
      <c r="F386" s="127" t="s">
        <v>619</v>
      </c>
      <c r="G386" s="371" t="s">
        <v>620</v>
      </c>
      <c r="H386" s="371"/>
      <c r="I386" s="371"/>
      <c r="J386" s="127" t="s">
        <v>604</v>
      </c>
    </row>
    <row r="387" spans="1:10" s="112" customFormat="1" ht="12.75" customHeight="1">
      <c r="A387" s="136" t="s">
        <v>527</v>
      </c>
      <c r="B387" s="136" t="s">
        <v>256</v>
      </c>
      <c r="C387" s="136" t="s">
        <v>439</v>
      </c>
      <c r="D387" s="135" t="s">
        <v>443</v>
      </c>
      <c r="E387" s="137">
        <v>11.775</v>
      </c>
      <c r="F387" s="136" t="s">
        <v>411</v>
      </c>
      <c r="G387" s="373">
        <v>10.9482</v>
      </c>
      <c r="H387" s="373"/>
      <c r="I387" s="363"/>
      <c r="J387" s="145">
        <v>128.9151</v>
      </c>
    </row>
    <row r="388" spans="1:10" s="112" customFormat="1" ht="12.75" customHeight="1">
      <c r="A388" s="136" t="s">
        <v>527</v>
      </c>
      <c r="B388" s="136" t="s">
        <v>256</v>
      </c>
      <c r="C388" s="136" t="s">
        <v>438</v>
      </c>
      <c r="D388" s="135" t="s">
        <v>442</v>
      </c>
      <c r="E388" s="137">
        <v>1</v>
      </c>
      <c r="F388" s="136" t="s">
        <v>76</v>
      </c>
      <c r="G388" s="373">
        <v>137.93270000000001</v>
      </c>
      <c r="H388" s="373"/>
      <c r="I388" s="363"/>
      <c r="J388" s="145">
        <v>137.93270000000001</v>
      </c>
    </row>
    <row r="389" spans="1:10" s="112" customFormat="1" ht="12.75" customHeight="1">
      <c r="A389" s="136" t="s">
        <v>527</v>
      </c>
      <c r="B389" s="136" t="s">
        <v>256</v>
      </c>
      <c r="C389" s="136" t="s">
        <v>437</v>
      </c>
      <c r="D389" s="135" t="s">
        <v>441</v>
      </c>
      <c r="E389" s="137">
        <v>0.4</v>
      </c>
      <c r="F389" s="136" t="s">
        <v>76</v>
      </c>
      <c r="G389" s="373">
        <v>232.98509999999999</v>
      </c>
      <c r="H389" s="373"/>
      <c r="I389" s="363"/>
      <c r="J389" s="145">
        <v>93.194000000000003</v>
      </c>
    </row>
    <row r="390" spans="1:10" s="112" customFormat="1" ht="12.75" customHeight="1">
      <c r="A390" s="372"/>
      <c r="B390" s="372"/>
      <c r="C390" s="372"/>
      <c r="D390" s="372"/>
      <c r="E390" s="372"/>
      <c r="F390" s="372" t="s">
        <v>621</v>
      </c>
      <c r="G390" s="372"/>
      <c r="H390" s="372"/>
      <c r="I390" s="372"/>
      <c r="J390" s="146">
        <v>360.04180000000002</v>
      </c>
    </row>
    <row r="391" spans="1:10" s="112" customFormat="1" ht="12.75" customHeight="1">
      <c r="A391" s="128" t="s">
        <v>427</v>
      </c>
      <c r="B391" s="128" t="s">
        <v>68</v>
      </c>
      <c r="C391" s="128" t="s">
        <v>67</v>
      </c>
      <c r="D391" s="126" t="s">
        <v>622</v>
      </c>
      <c r="E391" s="127" t="s">
        <v>601</v>
      </c>
      <c r="F391" s="127" t="s">
        <v>619</v>
      </c>
      <c r="G391" s="371" t="s">
        <v>620</v>
      </c>
      <c r="H391" s="371"/>
      <c r="I391" s="371"/>
      <c r="J391" s="127" t="s">
        <v>604</v>
      </c>
    </row>
    <row r="392" spans="1:10" s="112" customFormat="1" ht="12.75" customHeight="1">
      <c r="A392" s="132" t="s">
        <v>623</v>
      </c>
      <c r="B392" s="132" t="s">
        <v>256</v>
      </c>
      <c r="C392" s="132">
        <v>5212552</v>
      </c>
      <c r="D392" s="130" t="s">
        <v>440</v>
      </c>
      <c r="E392" s="133">
        <v>1</v>
      </c>
      <c r="F392" s="132" t="s">
        <v>76</v>
      </c>
      <c r="G392" s="374">
        <v>15.11</v>
      </c>
      <c r="H392" s="374"/>
      <c r="I392" s="362"/>
      <c r="J392" s="147">
        <v>15.11</v>
      </c>
    </row>
    <row r="393" spans="1:10" s="112" customFormat="1" ht="12.75" customHeight="1">
      <c r="A393" s="372"/>
      <c r="B393" s="372"/>
      <c r="C393" s="372"/>
      <c r="D393" s="372"/>
      <c r="E393" s="372"/>
      <c r="F393" s="372" t="s">
        <v>624</v>
      </c>
      <c r="G393" s="372"/>
      <c r="H393" s="372"/>
      <c r="I393" s="372"/>
      <c r="J393" s="146">
        <v>15.11</v>
      </c>
    </row>
    <row r="394" spans="1:10" s="112" customFormat="1" ht="12.75" customHeight="1">
      <c r="A394" s="128" t="s">
        <v>410</v>
      </c>
      <c r="B394" s="128" t="s">
        <v>68</v>
      </c>
      <c r="C394" s="128" t="s">
        <v>527</v>
      </c>
      <c r="D394" s="126" t="s">
        <v>625</v>
      </c>
      <c r="E394" s="127" t="s">
        <v>67</v>
      </c>
      <c r="F394" s="127" t="s">
        <v>601</v>
      </c>
      <c r="G394" s="128" t="s">
        <v>619</v>
      </c>
      <c r="H394" s="371" t="s">
        <v>620</v>
      </c>
      <c r="I394" s="371"/>
      <c r="J394" s="127" t="s">
        <v>604</v>
      </c>
    </row>
    <row r="395" spans="1:10" s="112" customFormat="1" ht="12.75" customHeight="1">
      <c r="A395" s="132" t="s">
        <v>626</v>
      </c>
      <c r="B395" s="132" t="s">
        <v>256</v>
      </c>
      <c r="C395" s="132" t="s">
        <v>439</v>
      </c>
      <c r="D395" s="130" t="s">
        <v>627</v>
      </c>
      <c r="E395" s="131">
        <v>5914333</v>
      </c>
      <c r="F395" s="133">
        <v>1.1780000000000001E-2</v>
      </c>
      <c r="G395" s="132" t="s">
        <v>409</v>
      </c>
      <c r="H395" s="374">
        <v>30.59</v>
      </c>
      <c r="I395" s="362"/>
      <c r="J395" s="147">
        <v>0.3604</v>
      </c>
    </row>
    <row r="396" spans="1:10" s="112" customFormat="1" ht="12.75" customHeight="1">
      <c r="A396" s="132" t="s">
        <v>626</v>
      </c>
      <c r="B396" s="132" t="s">
        <v>256</v>
      </c>
      <c r="C396" s="132" t="s">
        <v>438</v>
      </c>
      <c r="D396" s="130" t="s">
        <v>628</v>
      </c>
      <c r="E396" s="131">
        <v>5914655</v>
      </c>
      <c r="F396" s="133">
        <v>4.4000000000000002E-4</v>
      </c>
      <c r="G396" s="132" t="s">
        <v>409</v>
      </c>
      <c r="H396" s="374">
        <v>30.28</v>
      </c>
      <c r="I396" s="362"/>
      <c r="J396" s="147">
        <v>1.3299999999999999E-2</v>
      </c>
    </row>
    <row r="397" spans="1:10" s="112" customFormat="1" ht="12.75" customHeight="1">
      <c r="A397" s="132" t="s">
        <v>626</v>
      </c>
      <c r="B397" s="132" t="s">
        <v>256</v>
      </c>
      <c r="C397" s="132" t="s">
        <v>437</v>
      </c>
      <c r="D397" s="130" t="s">
        <v>628</v>
      </c>
      <c r="E397" s="131">
        <v>5914655</v>
      </c>
      <c r="F397" s="133">
        <v>1.9000000000000001E-4</v>
      </c>
      <c r="G397" s="132" t="s">
        <v>409</v>
      </c>
      <c r="H397" s="374">
        <v>30.28</v>
      </c>
      <c r="I397" s="362"/>
      <c r="J397" s="147">
        <v>5.7999999999999996E-3</v>
      </c>
    </row>
    <row r="398" spans="1:10" s="112" customFormat="1" ht="12.75" customHeight="1">
      <c r="A398" s="372"/>
      <c r="B398" s="372"/>
      <c r="C398" s="372"/>
      <c r="D398" s="372"/>
      <c r="E398" s="372"/>
      <c r="F398" s="372" t="s">
        <v>629</v>
      </c>
      <c r="G398" s="372"/>
      <c r="H398" s="372"/>
      <c r="I398" s="372"/>
      <c r="J398" s="146">
        <v>0.3795</v>
      </c>
    </row>
    <row r="399" spans="1:10" s="112" customFormat="1" ht="12.75" customHeight="1">
      <c r="A399" s="128" t="s">
        <v>630</v>
      </c>
      <c r="B399" s="128" t="s">
        <v>68</v>
      </c>
      <c r="C399" s="128" t="s">
        <v>527</v>
      </c>
      <c r="D399" s="126" t="s">
        <v>631</v>
      </c>
      <c r="E399" s="127" t="s">
        <v>601</v>
      </c>
      <c r="F399" s="127" t="s">
        <v>619</v>
      </c>
      <c r="G399" s="370" t="s">
        <v>632</v>
      </c>
      <c r="H399" s="371"/>
      <c r="I399" s="371"/>
      <c r="J399" s="127" t="s">
        <v>604</v>
      </c>
    </row>
    <row r="400" spans="1:10" s="112" customFormat="1" ht="12.75" customHeight="1">
      <c r="A400" s="128"/>
      <c r="B400" s="128"/>
      <c r="C400" s="128"/>
      <c r="D400" s="128"/>
      <c r="E400" s="128"/>
      <c r="F400" s="128"/>
      <c r="G400" s="128" t="s">
        <v>633</v>
      </c>
      <c r="H400" s="128" t="s">
        <v>634</v>
      </c>
      <c r="I400" s="128" t="s">
        <v>635</v>
      </c>
      <c r="J400" s="128"/>
    </row>
    <row r="401" spans="1:10" s="112" customFormat="1" ht="12.75" customHeight="1">
      <c r="A401" s="132" t="s">
        <v>631</v>
      </c>
      <c r="B401" s="132" t="s">
        <v>256</v>
      </c>
      <c r="C401" s="132" t="s">
        <v>439</v>
      </c>
      <c r="D401" s="130" t="s">
        <v>636</v>
      </c>
      <c r="E401" s="133">
        <v>1.1780000000000001E-2</v>
      </c>
      <c r="F401" s="132" t="s">
        <v>637</v>
      </c>
      <c r="G401" s="131" t="s">
        <v>638</v>
      </c>
      <c r="H401" s="131" t="s">
        <v>639</v>
      </c>
      <c r="I401" s="131" t="s">
        <v>640</v>
      </c>
      <c r="J401" s="147">
        <v>0</v>
      </c>
    </row>
    <row r="402" spans="1:10" s="112" customFormat="1" ht="12.75" customHeight="1">
      <c r="A402" s="132" t="s">
        <v>631</v>
      </c>
      <c r="B402" s="132" t="s">
        <v>256</v>
      </c>
      <c r="C402" s="132" t="s">
        <v>438</v>
      </c>
      <c r="D402" s="130" t="s">
        <v>641</v>
      </c>
      <c r="E402" s="133">
        <v>4.4000000000000002E-4</v>
      </c>
      <c r="F402" s="132" t="s">
        <v>637</v>
      </c>
      <c r="G402" s="131" t="s">
        <v>638</v>
      </c>
      <c r="H402" s="131" t="s">
        <v>639</v>
      </c>
      <c r="I402" s="131" t="s">
        <v>640</v>
      </c>
      <c r="J402" s="147">
        <v>0</v>
      </c>
    </row>
    <row r="403" spans="1:10" s="112" customFormat="1" ht="12.75" customHeight="1">
      <c r="A403" s="132" t="s">
        <v>631</v>
      </c>
      <c r="B403" s="132" t="s">
        <v>256</v>
      </c>
      <c r="C403" s="132" t="s">
        <v>437</v>
      </c>
      <c r="D403" s="130" t="s">
        <v>642</v>
      </c>
      <c r="E403" s="133">
        <v>1.9000000000000001E-4</v>
      </c>
      <c r="F403" s="132" t="s">
        <v>637</v>
      </c>
      <c r="G403" s="131" t="s">
        <v>638</v>
      </c>
      <c r="H403" s="131" t="s">
        <v>639</v>
      </c>
      <c r="I403" s="131" t="s">
        <v>640</v>
      </c>
      <c r="J403" s="147">
        <v>0</v>
      </c>
    </row>
    <row r="404" spans="1:10" s="112" customFormat="1" ht="12.75" customHeight="1">
      <c r="A404" s="372"/>
      <c r="B404" s="372"/>
      <c r="C404" s="372"/>
      <c r="D404" s="372"/>
      <c r="E404" s="372"/>
      <c r="F404" s="372" t="s">
        <v>643</v>
      </c>
      <c r="G404" s="372"/>
      <c r="H404" s="372"/>
      <c r="I404" s="372"/>
      <c r="J404" s="146">
        <v>0</v>
      </c>
    </row>
    <row r="405" spans="1:10" s="112" customFormat="1" ht="12.75" customHeight="1">
      <c r="A405" s="148"/>
      <c r="B405" s="148"/>
      <c r="C405" s="148"/>
      <c r="D405" s="139"/>
      <c r="E405" s="139" t="s">
        <v>536</v>
      </c>
      <c r="F405" s="140">
        <v>18.34</v>
      </c>
      <c r="G405" s="139" t="s">
        <v>537</v>
      </c>
      <c r="H405" s="140">
        <v>15.56</v>
      </c>
      <c r="I405" s="139" t="s">
        <v>538</v>
      </c>
      <c r="J405" s="140">
        <v>33.904251007730601</v>
      </c>
    </row>
    <row r="406" spans="1:10" s="112" customFormat="1" ht="12.75" customHeight="1">
      <c r="A406" s="148"/>
      <c r="B406" s="148"/>
      <c r="C406" s="148"/>
      <c r="D406" s="139"/>
      <c r="E406" s="139" t="s">
        <v>539</v>
      </c>
      <c r="F406" s="140">
        <v>108.15</v>
      </c>
      <c r="G406" s="139"/>
      <c r="H406" s="368" t="s">
        <v>540</v>
      </c>
      <c r="I406" s="368"/>
      <c r="J406" s="140">
        <v>521.87</v>
      </c>
    </row>
    <row r="407" spans="1:10" s="112" customFormat="1" ht="12.75" customHeight="1" thickBot="1">
      <c r="A407" s="150"/>
      <c r="B407" s="150"/>
      <c r="C407" s="150"/>
      <c r="D407" s="141"/>
      <c r="E407" s="141"/>
      <c r="F407" s="141"/>
      <c r="G407" s="141" t="s">
        <v>541</v>
      </c>
      <c r="H407" s="142">
        <v>1.18</v>
      </c>
      <c r="I407" s="141" t="s">
        <v>542</v>
      </c>
      <c r="J407" s="143">
        <v>615.80999999999995</v>
      </c>
    </row>
    <row r="408" spans="1:10" s="112" customFormat="1" ht="12.75" customHeight="1" thickTop="1">
      <c r="A408" s="151"/>
      <c r="B408" s="151"/>
      <c r="C408" s="151"/>
      <c r="D408" s="152"/>
      <c r="E408" s="152"/>
      <c r="F408" s="152"/>
      <c r="G408" s="152"/>
      <c r="H408" s="152"/>
      <c r="I408" s="152"/>
      <c r="J408" s="152"/>
    </row>
    <row r="409" spans="1:10" s="112" customFormat="1" ht="12.75" customHeight="1">
      <c r="A409" s="128" t="s">
        <v>154</v>
      </c>
      <c r="B409" s="128" t="s">
        <v>67</v>
      </c>
      <c r="C409" s="128" t="s">
        <v>68</v>
      </c>
      <c r="D409" s="126" t="s">
        <v>69</v>
      </c>
      <c r="E409" s="366" t="s">
        <v>517</v>
      </c>
      <c r="F409" s="366"/>
      <c r="G409" s="128" t="s">
        <v>70</v>
      </c>
      <c r="H409" s="127" t="s">
        <v>71</v>
      </c>
      <c r="I409" s="127" t="s">
        <v>72</v>
      </c>
      <c r="J409" s="127" t="s">
        <v>73</v>
      </c>
    </row>
    <row r="410" spans="1:10" s="112" customFormat="1" ht="12.75" customHeight="1">
      <c r="A410" s="114" t="s">
        <v>518</v>
      </c>
      <c r="B410" s="114" t="s">
        <v>512</v>
      </c>
      <c r="C410" s="114" t="s">
        <v>256</v>
      </c>
      <c r="D410" s="113" t="s">
        <v>436</v>
      </c>
      <c r="E410" s="367" t="s">
        <v>392</v>
      </c>
      <c r="F410" s="367"/>
      <c r="G410" s="114" t="s">
        <v>136</v>
      </c>
      <c r="H410" s="129">
        <v>1</v>
      </c>
      <c r="I410" s="115">
        <v>99.8</v>
      </c>
      <c r="J410" s="115">
        <v>99.8</v>
      </c>
    </row>
    <row r="411" spans="1:10" s="112" customFormat="1" ht="12.75" customHeight="1">
      <c r="A411" s="370" t="s">
        <v>419</v>
      </c>
      <c r="B411" s="370" t="s">
        <v>67</v>
      </c>
      <c r="C411" s="370" t="s">
        <v>68</v>
      </c>
      <c r="D411" s="366" t="s">
        <v>600</v>
      </c>
      <c r="E411" s="371" t="s">
        <v>601</v>
      </c>
      <c r="F411" s="370" t="s">
        <v>602</v>
      </c>
      <c r="G411" s="371"/>
      <c r="H411" s="370" t="s">
        <v>603</v>
      </c>
      <c r="I411" s="371"/>
      <c r="J411" s="371" t="s">
        <v>604</v>
      </c>
    </row>
    <row r="412" spans="1:10" s="112" customFormat="1" ht="12.75" customHeight="1">
      <c r="A412" s="370"/>
      <c r="B412" s="370"/>
      <c r="C412" s="370"/>
      <c r="D412" s="371"/>
      <c r="E412" s="371"/>
      <c r="F412" s="127" t="s">
        <v>605</v>
      </c>
      <c r="G412" s="127" t="s">
        <v>606</v>
      </c>
      <c r="H412" s="127" t="s">
        <v>605</v>
      </c>
      <c r="I412" s="127" t="s">
        <v>606</v>
      </c>
      <c r="J412" s="371"/>
    </row>
    <row r="413" spans="1:10" s="112" customFormat="1" ht="12.75" customHeight="1">
      <c r="A413" s="136" t="s">
        <v>527</v>
      </c>
      <c r="B413" s="136" t="s">
        <v>418</v>
      </c>
      <c r="C413" s="136" t="s">
        <v>256</v>
      </c>
      <c r="D413" s="135" t="s">
        <v>417</v>
      </c>
      <c r="E413" s="137">
        <v>1</v>
      </c>
      <c r="F413" s="138">
        <v>0.3</v>
      </c>
      <c r="G413" s="138">
        <v>0.7</v>
      </c>
      <c r="H413" s="145">
        <v>138.56720000000001</v>
      </c>
      <c r="I413" s="145">
        <v>50.613900000000001</v>
      </c>
      <c r="J413" s="145">
        <v>76.999899999999997</v>
      </c>
    </row>
    <row r="414" spans="1:10" s="112" customFormat="1" ht="12.75" customHeight="1">
      <c r="A414" s="372"/>
      <c r="B414" s="372"/>
      <c r="C414" s="372"/>
      <c r="D414" s="372"/>
      <c r="E414" s="372"/>
      <c r="F414" s="372" t="s">
        <v>609</v>
      </c>
      <c r="G414" s="372"/>
      <c r="H414" s="372"/>
      <c r="I414" s="372"/>
      <c r="J414" s="146">
        <v>76.999899999999997</v>
      </c>
    </row>
    <row r="415" spans="1:10" s="112" customFormat="1" ht="12.75" customHeight="1">
      <c r="A415" s="128" t="s">
        <v>416</v>
      </c>
      <c r="B415" s="128" t="s">
        <v>67</v>
      </c>
      <c r="C415" s="128" t="s">
        <v>68</v>
      </c>
      <c r="D415" s="126" t="s">
        <v>610</v>
      </c>
      <c r="E415" s="127" t="s">
        <v>601</v>
      </c>
      <c r="F415" s="371" t="s">
        <v>611</v>
      </c>
      <c r="G415" s="371"/>
      <c r="H415" s="371"/>
      <c r="I415" s="371"/>
      <c r="J415" s="127" t="s">
        <v>604</v>
      </c>
    </row>
    <row r="416" spans="1:10" s="112" customFormat="1" ht="12.75" customHeight="1">
      <c r="A416" s="136" t="s">
        <v>527</v>
      </c>
      <c r="B416" s="136" t="s">
        <v>435</v>
      </c>
      <c r="C416" s="136" t="s">
        <v>256</v>
      </c>
      <c r="D416" s="135" t="s">
        <v>434</v>
      </c>
      <c r="E416" s="137">
        <v>1</v>
      </c>
      <c r="F416" s="135"/>
      <c r="G416" s="135"/>
      <c r="H416" s="135"/>
      <c r="I416" s="145">
        <v>21.9057</v>
      </c>
      <c r="J416" s="145">
        <v>21.9057</v>
      </c>
    </row>
    <row r="417" spans="1:10" s="112" customFormat="1" ht="12.75" customHeight="1">
      <c r="A417" s="136" t="s">
        <v>527</v>
      </c>
      <c r="B417" s="136" t="s">
        <v>433</v>
      </c>
      <c r="C417" s="136" t="s">
        <v>256</v>
      </c>
      <c r="D417" s="135" t="s">
        <v>432</v>
      </c>
      <c r="E417" s="137">
        <v>0.5</v>
      </c>
      <c r="F417" s="135"/>
      <c r="G417" s="135"/>
      <c r="H417" s="135"/>
      <c r="I417" s="145">
        <v>25.687799999999999</v>
      </c>
      <c r="J417" s="145">
        <v>12.8439</v>
      </c>
    </row>
    <row r="418" spans="1:10" s="112" customFormat="1" ht="12.75" customHeight="1">
      <c r="A418" s="136" t="s">
        <v>527</v>
      </c>
      <c r="B418" s="136" t="s">
        <v>413</v>
      </c>
      <c r="C418" s="136" t="s">
        <v>256</v>
      </c>
      <c r="D418" s="135" t="s">
        <v>412</v>
      </c>
      <c r="E418" s="137">
        <v>1</v>
      </c>
      <c r="F418" s="135"/>
      <c r="G418" s="135"/>
      <c r="H418" s="135"/>
      <c r="I418" s="145">
        <v>17.644600000000001</v>
      </c>
      <c r="J418" s="145">
        <v>17.644600000000001</v>
      </c>
    </row>
    <row r="419" spans="1:10" s="112" customFormat="1" ht="12.75" customHeight="1">
      <c r="A419" s="372"/>
      <c r="B419" s="372"/>
      <c r="C419" s="372"/>
      <c r="D419" s="372"/>
      <c r="E419" s="372"/>
      <c r="F419" s="372" t="s">
        <v>612</v>
      </c>
      <c r="G419" s="372"/>
      <c r="H419" s="372"/>
      <c r="I419" s="372"/>
      <c r="J419" s="146">
        <v>52.394199999999998</v>
      </c>
    </row>
    <row r="420" spans="1:10" s="112" customFormat="1" ht="12.75" customHeight="1">
      <c r="A420" s="372"/>
      <c r="B420" s="372"/>
      <c r="C420" s="372"/>
      <c r="D420" s="372"/>
      <c r="E420" s="372"/>
      <c r="F420" s="372" t="s">
        <v>613</v>
      </c>
      <c r="G420" s="372"/>
      <c r="H420" s="372"/>
      <c r="I420" s="372"/>
      <c r="J420" s="146">
        <v>0</v>
      </c>
    </row>
    <row r="421" spans="1:10" s="112" customFormat="1" ht="12.75" customHeight="1">
      <c r="A421" s="372"/>
      <c r="B421" s="372"/>
      <c r="C421" s="372"/>
      <c r="D421" s="372"/>
      <c r="E421" s="372"/>
      <c r="F421" s="372" t="s">
        <v>614</v>
      </c>
      <c r="G421" s="372"/>
      <c r="H421" s="372"/>
      <c r="I421" s="372"/>
      <c r="J421" s="146">
        <v>129.39410000000001</v>
      </c>
    </row>
    <row r="422" spans="1:10" s="112" customFormat="1" ht="12.75" customHeight="1">
      <c r="A422" s="372"/>
      <c r="B422" s="372"/>
      <c r="C422" s="372"/>
      <c r="D422" s="372"/>
      <c r="E422" s="372"/>
      <c r="F422" s="372" t="s">
        <v>615</v>
      </c>
      <c r="G422" s="372"/>
      <c r="H422" s="372"/>
      <c r="I422" s="372"/>
      <c r="J422" s="146">
        <v>0</v>
      </c>
    </row>
    <row r="423" spans="1:10" s="112" customFormat="1" ht="12.75" customHeight="1">
      <c r="A423" s="372"/>
      <c r="B423" s="372"/>
      <c r="C423" s="372"/>
      <c r="D423" s="372"/>
      <c r="E423" s="372"/>
      <c r="F423" s="372" t="s">
        <v>616</v>
      </c>
      <c r="G423" s="372"/>
      <c r="H423" s="372"/>
      <c r="I423" s="372"/>
      <c r="J423" s="146">
        <v>0</v>
      </c>
    </row>
    <row r="424" spans="1:10" s="112" customFormat="1" ht="12.75" customHeight="1">
      <c r="A424" s="372"/>
      <c r="B424" s="372"/>
      <c r="C424" s="372"/>
      <c r="D424" s="372"/>
      <c r="E424" s="372"/>
      <c r="F424" s="372" t="s">
        <v>617</v>
      </c>
      <c r="G424" s="372"/>
      <c r="H424" s="372"/>
      <c r="I424" s="372"/>
      <c r="J424" s="146">
        <v>4</v>
      </c>
    </row>
    <row r="425" spans="1:10" s="112" customFormat="1" ht="12.75" customHeight="1">
      <c r="A425" s="372"/>
      <c r="B425" s="372"/>
      <c r="C425" s="372"/>
      <c r="D425" s="372"/>
      <c r="E425" s="372"/>
      <c r="F425" s="372" t="s">
        <v>618</v>
      </c>
      <c r="G425" s="372"/>
      <c r="H425" s="372"/>
      <c r="I425" s="372"/>
      <c r="J425" s="146">
        <v>32.348500000000001</v>
      </c>
    </row>
    <row r="426" spans="1:10" s="112" customFormat="1" ht="12.75" customHeight="1">
      <c r="A426" s="128" t="s">
        <v>390</v>
      </c>
      <c r="B426" s="128" t="s">
        <v>68</v>
      </c>
      <c r="C426" s="128" t="s">
        <v>67</v>
      </c>
      <c r="D426" s="126" t="s">
        <v>529</v>
      </c>
      <c r="E426" s="127" t="s">
        <v>601</v>
      </c>
      <c r="F426" s="127" t="s">
        <v>619</v>
      </c>
      <c r="G426" s="371" t="s">
        <v>620</v>
      </c>
      <c r="H426" s="371"/>
      <c r="I426" s="371"/>
      <c r="J426" s="127" t="s">
        <v>604</v>
      </c>
    </row>
    <row r="427" spans="1:10" s="112" customFormat="1" ht="12.75" customHeight="1">
      <c r="A427" s="136" t="s">
        <v>527</v>
      </c>
      <c r="B427" s="136" t="s">
        <v>256</v>
      </c>
      <c r="C427" s="136" t="s">
        <v>422</v>
      </c>
      <c r="D427" s="135" t="s">
        <v>431</v>
      </c>
      <c r="E427" s="137">
        <v>0.69699999999999995</v>
      </c>
      <c r="F427" s="136" t="s">
        <v>411</v>
      </c>
      <c r="G427" s="373">
        <v>27.900300000000001</v>
      </c>
      <c r="H427" s="373"/>
      <c r="I427" s="363"/>
      <c r="J427" s="145">
        <v>19.4465</v>
      </c>
    </row>
    <row r="428" spans="1:10" s="112" customFormat="1" ht="12.75" customHeight="1">
      <c r="A428" s="136" t="s">
        <v>527</v>
      </c>
      <c r="B428" s="136" t="s">
        <v>256</v>
      </c>
      <c r="C428" s="136" t="s">
        <v>421</v>
      </c>
      <c r="D428" s="135" t="s">
        <v>430</v>
      </c>
      <c r="E428" s="137">
        <v>3</v>
      </c>
      <c r="F428" s="136" t="s">
        <v>0</v>
      </c>
      <c r="G428" s="373">
        <v>12.1395</v>
      </c>
      <c r="H428" s="373"/>
      <c r="I428" s="363"/>
      <c r="J428" s="145">
        <v>36.418500000000002</v>
      </c>
    </row>
    <row r="429" spans="1:10" s="112" customFormat="1" ht="12.75" customHeight="1">
      <c r="A429" s="136" t="s">
        <v>527</v>
      </c>
      <c r="B429" s="136" t="s">
        <v>256</v>
      </c>
      <c r="C429" s="136" t="s">
        <v>420</v>
      </c>
      <c r="D429" s="135" t="s">
        <v>429</v>
      </c>
      <c r="E429" s="137">
        <v>0.25622</v>
      </c>
      <c r="F429" s="136" t="s">
        <v>428</v>
      </c>
      <c r="G429" s="373">
        <v>26.8445</v>
      </c>
      <c r="H429" s="373"/>
      <c r="I429" s="363"/>
      <c r="J429" s="145">
        <v>6.8780999999999999</v>
      </c>
    </row>
    <row r="430" spans="1:10" s="112" customFormat="1" ht="12.75" customHeight="1">
      <c r="A430" s="372"/>
      <c r="B430" s="372"/>
      <c r="C430" s="372"/>
      <c r="D430" s="372"/>
      <c r="E430" s="372"/>
      <c r="F430" s="372" t="s">
        <v>621</v>
      </c>
      <c r="G430" s="372"/>
      <c r="H430" s="372"/>
      <c r="I430" s="372"/>
      <c r="J430" s="146">
        <v>62.743099999999998</v>
      </c>
    </row>
    <row r="431" spans="1:10" s="112" customFormat="1" ht="12.75" customHeight="1">
      <c r="A431" s="128" t="s">
        <v>427</v>
      </c>
      <c r="B431" s="128" t="s">
        <v>68</v>
      </c>
      <c r="C431" s="128" t="s">
        <v>67</v>
      </c>
      <c r="D431" s="126" t="s">
        <v>622</v>
      </c>
      <c r="E431" s="127" t="s">
        <v>601</v>
      </c>
      <c r="F431" s="127" t="s">
        <v>619</v>
      </c>
      <c r="G431" s="371" t="s">
        <v>620</v>
      </c>
      <c r="H431" s="371"/>
      <c r="I431" s="371"/>
      <c r="J431" s="127" t="s">
        <v>604</v>
      </c>
    </row>
    <row r="432" spans="1:10" s="112" customFormat="1" ht="12.75" customHeight="1">
      <c r="A432" s="132" t="s">
        <v>623</v>
      </c>
      <c r="B432" s="132" t="s">
        <v>256</v>
      </c>
      <c r="C432" s="132">
        <v>1106165</v>
      </c>
      <c r="D432" s="130" t="s">
        <v>426</v>
      </c>
      <c r="E432" s="133">
        <v>3.7499999999999999E-3</v>
      </c>
      <c r="F432" s="132" t="s">
        <v>80</v>
      </c>
      <c r="G432" s="374">
        <v>353.77</v>
      </c>
      <c r="H432" s="374"/>
      <c r="I432" s="362"/>
      <c r="J432" s="147">
        <v>1.3266</v>
      </c>
    </row>
    <row r="433" spans="1:10" s="112" customFormat="1" ht="12.75" customHeight="1">
      <c r="A433" s="132" t="s">
        <v>623</v>
      </c>
      <c r="B433" s="132" t="s">
        <v>256</v>
      </c>
      <c r="C433" s="132">
        <v>4805750</v>
      </c>
      <c r="D433" s="130" t="s">
        <v>425</v>
      </c>
      <c r="E433" s="133">
        <v>5.6550000000000003E-2</v>
      </c>
      <c r="F433" s="132" t="s">
        <v>80</v>
      </c>
      <c r="G433" s="374">
        <v>35.85</v>
      </c>
      <c r="H433" s="374"/>
      <c r="I433" s="362"/>
      <c r="J433" s="147">
        <v>2.0272999999999999</v>
      </c>
    </row>
    <row r="434" spans="1:10" s="112" customFormat="1" ht="12.75" customHeight="1">
      <c r="A434" s="132" t="s">
        <v>623</v>
      </c>
      <c r="B434" s="132" t="s">
        <v>256</v>
      </c>
      <c r="C434" s="132">
        <v>4815671</v>
      </c>
      <c r="D434" s="130" t="s">
        <v>424</v>
      </c>
      <c r="E434" s="133">
        <v>5.28E-2</v>
      </c>
      <c r="F434" s="132" t="s">
        <v>80</v>
      </c>
      <c r="G434" s="374">
        <v>14.03</v>
      </c>
      <c r="H434" s="374"/>
      <c r="I434" s="362"/>
      <c r="J434" s="147">
        <v>0.74080000000000001</v>
      </c>
    </row>
    <row r="435" spans="1:10" s="112" customFormat="1" ht="12.75" customHeight="1">
      <c r="A435" s="372"/>
      <c r="B435" s="372"/>
      <c r="C435" s="372"/>
      <c r="D435" s="372"/>
      <c r="E435" s="372"/>
      <c r="F435" s="372" t="s">
        <v>624</v>
      </c>
      <c r="G435" s="372"/>
      <c r="H435" s="372"/>
      <c r="I435" s="372"/>
      <c r="J435" s="146">
        <v>4.0946999999999996</v>
      </c>
    </row>
    <row r="436" spans="1:10" s="112" customFormat="1" ht="12.75" customHeight="1">
      <c r="A436" s="128" t="s">
        <v>410</v>
      </c>
      <c r="B436" s="128" t="s">
        <v>68</v>
      </c>
      <c r="C436" s="128" t="s">
        <v>527</v>
      </c>
      <c r="D436" s="126" t="s">
        <v>625</v>
      </c>
      <c r="E436" s="127" t="s">
        <v>67</v>
      </c>
      <c r="F436" s="127" t="s">
        <v>601</v>
      </c>
      <c r="G436" s="128" t="s">
        <v>619</v>
      </c>
      <c r="H436" s="371" t="s">
        <v>620</v>
      </c>
      <c r="I436" s="371"/>
      <c r="J436" s="127" t="s">
        <v>604</v>
      </c>
    </row>
    <row r="437" spans="1:10" s="112" customFormat="1" ht="12.75" customHeight="1">
      <c r="A437" s="132" t="s">
        <v>626</v>
      </c>
      <c r="B437" s="132" t="s">
        <v>256</v>
      </c>
      <c r="C437" s="132" t="s">
        <v>422</v>
      </c>
      <c r="D437" s="130" t="s">
        <v>628</v>
      </c>
      <c r="E437" s="131">
        <v>5914655</v>
      </c>
      <c r="F437" s="133">
        <v>6.9999999999999999E-4</v>
      </c>
      <c r="G437" s="132" t="s">
        <v>409</v>
      </c>
      <c r="H437" s="374">
        <v>30.28</v>
      </c>
      <c r="I437" s="362"/>
      <c r="J437" s="147">
        <v>2.12E-2</v>
      </c>
    </row>
    <row r="438" spans="1:10" s="112" customFormat="1" ht="12.75" customHeight="1">
      <c r="A438" s="132" t="s">
        <v>626</v>
      </c>
      <c r="B438" s="132" t="s">
        <v>256</v>
      </c>
      <c r="C438" s="132" t="s">
        <v>421</v>
      </c>
      <c r="D438" s="130" t="s">
        <v>628</v>
      </c>
      <c r="E438" s="131">
        <v>5914655</v>
      </c>
      <c r="F438" s="133">
        <v>1.9199999999999998E-2</v>
      </c>
      <c r="G438" s="132" t="s">
        <v>409</v>
      </c>
      <c r="H438" s="374">
        <v>30.28</v>
      </c>
      <c r="I438" s="362"/>
      <c r="J438" s="147">
        <v>0.58140000000000003</v>
      </c>
    </row>
    <row r="439" spans="1:10" s="112" customFormat="1" ht="12.75" customHeight="1">
      <c r="A439" s="132" t="s">
        <v>626</v>
      </c>
      <c r="B439" s="132" t="s">
        <v>256</v>
      </c>
      <c r="C439" s="132" t="s">
        <v>420</v>
      </c>
      <c r="D439" s="130" t="s">
        <v>628</v>
      </c>
      <c r="E439" s="131">
        <v>5914655</v>
      </c>
      <c r="F439" s="133">
        <v>3.5E-4</v>
      </c>
      <c r="G439" s="132" t="s">
        <v>409</v>
      </c>
      <c r="H439" s="374">
        <v>30.28</v>
      </c>
      <c r="I439" s="362"/>
      <c r="J439" s="147">
        <v>1.06E-2</v>
      </c>
    </row>
    <row r="440" spans="1:10" s="112" customFormat="1" ht="12.75" customHeight="1">
      <c r="A440" s="372"/>
      <c r="B440" s="372"/>
      <c r="C440" s="372"/>
      <c r="D440" s="372"/>
      <c r="E440" s="372"/>
      <c r="F440" s="372" t="s">
        <v>629</v>
      </c>
      <c r="G440" s="372"/>
      <c r="H440" s="372"/>
      <c r="I440" s="372"/>
      <c r="J440" s="146">
        <v>0.61319999999999997</v>
      </c>
    </row>
    <row r="441" spans="1:10" s="112" customFormat="1" ht="12.75" customHeight="1">
      <c r="A441" s="128" t="s">
        <v>630</v>
      </c>
      <c r="B441" s="128" t="s">
        <v>68</v>
      </c>
      <c r="C441" s="128" t="s">
        <v>527</v>
      </c>
      <c r="D441" s="126" t="s">
        <v>631</v>
      </c>
      <c r="E441" s="127" t="s">
        <v>601</v>
      </c>
      <c r="F441" s="127" t="s">
        <v>619</v>
      </c>
      <c r="G441" s="370" t="s">
        <v>632</v>
      </c>
      <c r="H441" s="371"/>
      <c r="I441" s="371"/>
      <c r="J441" s="127" t="s">
        <v>604</v>
      </c>
    </row>
    <row r="442" spans="1:10" s="112" customFormat="1" ht="12.75" customHeight="1">
      <c r="A442" s="128"/>
      <c r="B442" s="128"/>
      <c r="C442" s="128"/>
      <c r="D442" s="128"/>
      <c r="E442" s="128"/>
      <c r="F442" s="128"/>
      <c r="G442" s="128" t="s">
        <v>633</v>
      </c>
      <c r="H442" s="128" t="s">
        <v>634</v>
      </c>
      <c r="I442" s="128" t="s">
        <v>635</v>
      </c>
      <c r="J442" s="128"/>
    </row>
    <row r="443" spans="1:10" s="112" customFormat="1" ht="12.75" customHeight="1">
      <c r="A443" s="132" t="s">
        <v>631</v>
      </c>
      <c r="B443" s="132" t="s">
        <v>256</v>
      </c>
      <c r="C443" s="132" t="s">
        <v>422</v>
      </c>
      <c r="D443" s="130" t="s">
        <v>644</v>
      </c>
      <c r="E443" s="133">
        <v>6.9999999999999999E-4</v>
      </c>
      <c r="F443" s="132" t="s">
        <v>637</v>
      </c>
      <c r="G443" s="131" t="s">
        <v>638</v>
      </c>
      <c r="H443" s="131" t="s">
        <v>639</v>
      </c>
      <c r="I443" s="131" t="s">
        <v>640</v>
      </c>
      <c r="J443" s="147">
        <v>0</v>
      </c>
    </row>
    <row r="444" spans="1:10" s="112" customFormat="1" ht="12.75" customHeight="1">
      <c r="A444" s="132" t="s">
        <v>631</v>
      </c>
      <c r="B444" s="132" t="s">
        <v>256</v>
      </c>
      <c r="C444" s="132" t="s">
        <v>421</v>
      </c>
      <c r="D444" s="130" t="s">
        <v>645</v>
      </c>
      <c r="E444" s="133">
        <v>1.9199999999999998E-2</v>
      </c>
      <c r="F444" s="132" t="s">
        <v>637</v>
      </c>
      <c r="G444" s="131" t="s">
        <v>638</v>
      </c>
      <c r="H444" s="131" t="s">
        <v>639</v>
      </c>
      <c r="I444" s="131" t="s">
        <v>640</v>
      </c>
      <c r="J444" s="147">
        <v>0</v>
      </c>
    </row>
    <row r="445" spans="1:10" s="112" customFormat="1" ht="12.75" customHeight="1">
      <c r="A445" s="132" t="s">
        <v>631</v>
      </c>
      <c r="B445" s="132" t="s">
        <v>256</v>
      </c>
      <c r="C445" s="132" t="s">
        <v>420</v>
      </c>
      <c r="D445" s="130" t="s">
        <v>646</v>
      </c>
      <c r="E445" s="133">
        <v>3.5E-4</v>
      </c>
      <c r="F445" s="132" t="s">
        <v>637</v>
      </c>
      <c r="G445" s="131" t="s">
        <v>638</v>
      </c>
      <c r="H445" s="131" t="s">
        <v>639</v>
      </c>
      <c r="I445" s="131" t="s">
        <v>640</v>
      </c>
      <c r="J445" s="147">
        <v>0</v>
      </c>
    </row>
    <row r="446" spans="1:10" s="112" customFormat="1" ht="12.75" customHeight="1">
      <c r="A446" s="372"/>
      <c r="B446" s="372"/>
      <c r="C446" s="372"/>
      <c r="D446" s="372"/>
      <c r="E446" s="372"/>
      <c r="F446" s="372" t="s">
        <v>643</v>
      </c>
      <c r="G446" s="372"/>
      <c r="H446" s="372"/>
      <c r="I446" s="372"/>
      <c r="J446" s="146">
        <v>0</v>
      </c>
    </row>
    <row r="447" spans="1:10" s="112" customFormat="1" ht="12.75" customHeight="1">
      <c r="A447" s="148"/>
      <c r="B447" s="148"/>
      <c r="C447" s="148"/>
      <c r="D447" s="139"/>
      <c r="E447" s="139" t="s">
        <v>536</v>
      </c>
      <c r="F447" s="140">
        <v>8.67</v>
      </c>
      <c r="G447" s="139" t="s">
        <v>537</v>
      </c>
      <c r="H447" s="140">
        <v>7.36</v>
      </c>
      <c r="I447" s="139" t="s">
        <v>538</v>
      </c>
      <c r="J447" s="140">
        <v>16.034826994336679</v>
      </c>
    </row>
    <row r="448" spans="1:10" s="112" customFormat="1" ht="12.75" customHeight="1">
      <c r="A448" s="148"/>
      <c r="B448" s="148"/>
      <c r="C448" s="148"/>
      <c r="D448" s="139"/>
      <c r="E448" s="139" t="s">
        <v>539</v>
      </c>
      <c r="F448" s="140">
        <v>26.09</v>
      </c>
      <c r="G448" s="139"/>
      <c r="H448" s="368" t="s">
        <v>540</v>
      </c>
      <c r="I448" s="368"/>
      <c r="J448" s="140">
        <v>125.89</v>
      </c>
    </row>
    <row r="449" spans="1:10" s="112" customFormat="1" ht="12.75" customHeight="1" thickBot="1">
      <c r="A449" s="150"/>
      <c r="B449" s="150"/>
      <c r="C449" s="150"/>
      <c r="D449" s="141"/>
      <c r="E449" s="141"/>
      <c r="F449" s="141"/>
      <c r="G449" s="141" t="s">
        <v>541</v>
      </c>
      <c r="H449" s="142">
        <v>4</v>
      </c>
      <c r="I449" s="141" t="s">
        <v>542</v>
      </c>
      <c r="J449" s="143">
        <v>503.56</v>
      </c>
    </row>
    <row r="450" spans="1:10" s="112" customFormat="1" ht="12.75" customHeight="1" thickTop="1">
      <c r="A450" s="151"/>
      <c r="B450" s="151"/>
      <c r="C450" s="151"/>
      <c r="D450" s="152"/>
      <c r="E450" s="152"/>
      <c r="F450" s="152"/>
      <c r="G450" s="152"/>
      <c r="H450" s="152"/>
      <c r="I450" s="152"/>
      <c r="J450" s="152"/>
    </row>
    <row r="451" spans="1:10" s="112" customFormat="1" ht="12.75" customHeight="1">
      <c r="A451" s="119" t="s">
        <v>155</v>
      </c>
      <c r="B451" s="119"/>
      <c r="C451" s="119"/>
      <c r="D451" s="109" t="s">
        <v>514</v>
      </c>
      <c r="E451" s="109"/>
      <c r="F451" s="365"/>
      <c r="G451" s="365"/>
      <c r="H451" s="110"/>
      <c r="I451" s="109"/>
      <c r="J451" s="111">
        <v>137476.85999999999</v>
      </c>
    </row>
    <row r="452" spans="1:10" s="112" customFormat="1" ht="12.75" customHeight="1">
      <c r="A452" s="119" t="s">
        <v>157</v>
      </c>
      <c r="B452" s="119"/>
      <c r="C452" s="119"/>
      <c r="D452" s="109" t="s">
        <v>110</v>
      </c>
      <c r="E452" s="109"/>
      <c r="F452" s="365"/>
      <c r="G452" s="365"/>
      <c r="H452" s="110"/>
      <c r="I452" s="109"/>
      <c r="J452" s="111">
        <v>75.56</v>
      </c>
    </row>
    <row r="453" spans="1:10" s="112" customFormat="1" ht="12.75" customHeight="1">
      <c r="A453" s="128" t="s">
        <v>158</v>
      </c>
      <c r="B453" s="128" t="s">
        <v>67</v>
      </c>
      <c r="C453" s="128" t="s">
        <v>68</v>
      </c>
      <c r="D453" s="126" t="s">
        <v>69</v>
      </c>
      <c r="E453" s="366" t="s">
        <v>517</v>
      </c>
      <c r="F453" s="366"/>
      <c r="G453" s="128" t="s">
        <v>70</v>
      </c>
      <c r="H453" s="127" t="s">
        <v>71</v>
      </c>
      <c r="I453" s="127" t="s">
        <v>72</v>
      </c>
      <c r="J453" s="127" t="s">
        <v>73</v>
      </c>
    </row>
    <row r="454" spans="1:10" s="112" customFormat="1" ht="12.75" customHeight="1">
      <c r="A454" s="114" t="s">
        <v>518</v>
      </c>
      <c r="B454" s="114" t="s">
        <v>487</v>
      </c>
      <c r="C454" s="114" t="s">
        <v>79</v>
      </c>
      <c r="D454" s="113" t="s">
        <v>112</v>
      </c>
      <c r="E454" s="367" t="s">
        <v>543</v>
      </c>
      <c r="F454" s="367"/>
      <c r="G454" s="114" t="s">
        <v>113</v>
      </c>
      <c r="H454" s="129">
        <v>1</v>
      </c>
      <c r="I454" s="115">
        <v>0.39</v>
      </c>
      <c r="J454" s="115">
        <v>0.39</v>
      </c>
    </row>
    <row r="455" spans="1:10" s="112" customFormat="1" ht="12.75" customHeight="1">
      <c r="A455" s="132" t="s">
        <v>520</v>
      </c>
      <c r="B455" s="132" t="s">
        <v>544</v>
      </c>
      <c r="C455" s="132" t="s">
        <v>79</v>
      </c>
      <c r="D455" s="130" t="s">
        <v>391</v>
      </c>
      <c r="E455" s="362" t="s">
        <v>543</v>
      </c>
      <c r="F455" s="362"/>
      <c r="G455" s="132" t="s">
        <v>96</v>
      </c>
      <c r="H455" s="133">
        <v>0.05</v>
      </c>
      <c r="I455" s="134">
        <v>7.85</v>
      </c>
      <c r="J455" s="134">
        <v>0.39</v>
      </c>
    </row>
    <row r="456" spans="1:10" s="112" customFormat="1" ht="12.75" customHeight="1">
      <c r="A456" s="148"/>
      <c r="B456" s="148"/>
      <c r="C456" s="148"/>
      <c r="D456" s="139"/>
      <c r="E456" s="139" t="s">
        <v>536</v>
      </c>
      <c r="F456" s="140">
        <v>0.17</v>
      </c>
      <c r="G456" s="139" t="s">
        <v>537</v>
      </c>
      <c r="H456" s="140">
        <v>0.14000000000000001</v>
      </c>
      <c r="I456" s="139" t="s">
        <v>538</v>
      </c>
      <c r="J456" s="140">
        <v>0.31</v>
      </c>
    </row>
    <row r="457" spans="1:10" s="112" customFormat="1" ht="12.75" customHeight="1">
      <c r="A457" s="148"/>
      <c r="B457" s="148"/>
      <c r="C457" s="148"/>
      <c r="D457" s="139"/>
      <c r="E457" s="139" t="s">
        <v>539</v>
      </c>
      <c r="F457" s="140">
        <v>0.10194599999999999</v>
      </c>
      <c r="G457" s="139"/>
      <c r="H457" s="368" t="s">
        <v>540</v>
      </c>
      <c r="I457" s="368"/>
      <c r="J457" s="140">
        <v>0.49</v>
      </c>
    </row>
    <row r="458" spans="1:10" s="112" customFormat="1" ht="12.75" customHeight="1" thickBot="1">
      <c r="A458" s="150"/>
      <c r="B458" s="150"/>
      <c r="C458" s="150"/>
      <c r="D458" s="141"/>
      <c r="E458" s="141"/>
      <c r="F458" s="141"/>
      <c r="G458" s="141" t="s">
        <v>541</v>
      </c>
      <c r="H458" s="142">
        <v>154.19999999999999</v>
      </c>
      <c r="I458" s="141" t="s">
        <v>542</v>
      </c>
      <c r="J458" s="143">
        <v>75.56</v>
      </c>
    </row>
    <row r="459" spans="1:10" s="112" customFormat="1" ht="12.75" customHeight="1" thickTop="1">
      <c r="A459" s="151"/>
      <c r="B459" s="151"/>
      <c r="C459" s="151"/>
      <c r="D459" s="152"/>
      <c r="E459" s="152"/>
      <c r="F459" s="152"/>
      <c r="G459" s="152"/>
      <c r="H459" s="152"/>
      <c r="I459" s="152"/>
      <c r="J459" s="152"/>
    </row>
    <row r="460" spans="1:10" s="112" customFormat="1" ht="12.75" customHeight="1">
      <c r="A460" s="119" t="s">
        <v>160</v>
      </c>
      <c r="B460" s="119"/>
      <c r="C460" s="119"/>
      <c r="D460" s="109" t="s">
        <v>115</v>
      </c>
      <c r="E460" s="109"/>
      <c r="F460" s="365"/>
      <c r="G460" s="365"/>
      <c r="H460" s="110"/>
      <c r="I460" s="109"/>
      <c r="J460" s="111">
        <v>209.4</v>
      </c>
    </row>
    <row r="461" spans="1:10" s="112" customFormat="1" ht="12.75" customHeight="1">
      <c r="A461" s="128" t="s">
        <v>161</v>
      </c>
      <c r="B461" s="128" t="s">
        <v>67</v>
      </c>
      <c r="C461" s="128" t="s">
        <v>68</v>
      </c>
      <c r="D461" s="126" t="s">
        <v>69</v>
      </c>
      <c r="E461" s="366" t="s">
        <v>517</v>
      </c>
      <c r="F461" s="366"/>
      <c r="G461" s="128" t="s">
        <v>70</v>
      </c>
      <c r="H461" s="127" t="s">
        <v>71</v>
      </c>
      <c r="I461" s="127" t="s">
        <v>72</v>
      </c>
      <c r="J461" s="127" t="s">
        <v>73</v>
      </c>
    </row>
    <row r="462" spans="1:10" s="112" customFormat="1" ht="12.75" customHeight="1">
      <c r="A462" s="114" t="s">
        <v>518</v>
      </c>
      <c r="B462" s="114" t="s">
        <v>488</v>
      </c>
      <c r="C462" s="114" t="s">
        <v>79</v>
      </c>
      <c r="D462" s="113" t="s">
        <v>489</v>
      </c>
      <c r="E462" s="367" t="s">
        <v>519</v>
      </c>
      <c r="F462" s="367"/>
      <c r="G462" s="114" t="s">
        <v>76</v>
      </c>
      <c r="H462" s="129">
        <v>1</v>
      </c>
      <c r="I462" s="115">
        <v>0.11</v>
      </c>
      <c r="J462" s="115">
        <v>0.11</v>
      </c>
    </row>
    <row r="463" spans="1:10" s="112" customFormat="1" ht="12.75" customHeight="1">
      <c r="A463" s="132" t="s">
        <v>520</v>
      </c>
      <c r="B463" s="132" t="s">
        <v>545</v>
      </c>
      <c r="C463" s="132" t="s">
        <v>79</v>
      </c>
      <c r="D463" s="130" t="s">
        <v>546</v>
      </c>
      <c r="E463" s="362" t="s">
        <v>547</v>
      </c>
      <c r="F463" s="362"/>
      <c r="G463" s="132" t="s">
        <v>402</v>
      </c>
      <c r="H463" s="133">
        <v>1E-4</v>
      </c>
      <c r="I463" s="134">
        <v>228.1</v>
      </c>
      <c r="J463" s="134">
        <v>0.02</v>
      </c>
    </row>
    <row r="464" spans="1:10" s="112" customFormat="1" ht="12.75" customHeight="1">
      <c r="A464" s="132" t="s">
        <v>520</v>
      </c>
      <c r="B464" s="132" t="s">
        <v>548</v>
      </c>
      <c r="C464" s="132" t="s">
        <v>79</v>
      </c>
      <c r="D464" s="130" t="s">
        <v>549</v>
      </c>
      <c r="E464" s="362" t="s">
        <v>547</v>
      </c>
      <c r="F464" s="362"/>
      <c r="G464" s="132" t="s">
        <v>400</v>
      </c>
      <c r="H464" s="133">
        <v>1E-3</v>
      </c>
      <c r="I464" s="134">
        <v>85.27</v>
      </c>
      <c r="J464" s="134">
        <v>0.08</v>
      </c>
    </row>
    <row r="465" spans="1:10" s="112" customFormat="1" ht="12.75" customHeight="1">
      <c r="A465" s="132" t="s">
        <v>520</v>
      </c>
      <c r="B465" s="132" t="s">
        <v>526</v>
      </c>
      <c r="C465" s="132" t="s">
        <v>79</v>
      </c>
      <c r="D465" s="130" t="s">
        <v>86</v>
      </c>
      <c r="E465" s="362" t="s">
        <v>525</v>
      </c>
      <c r="F465" s="362"/>
      <c r="G465" s="132" t="s">
        <v>85</v>
      </c>
      <c r="H465" s="133">
        <v>1E-3</v>
      </c>
      <c r="I465" s="134">
        <v>16.86</v>
      </c>
      <c r="J465" s="134">
        <v>0.01</v>
      </c>
    </row>
    <row r="466" spans="1:10" s="112" customFormat="1" ht="12.75" customHeight="1">
      <c r="A466" s="148"/>
      <c r="B466" s="148"/>
      <c r="C466" s="148"/>
      <c r="D466" s="139"/>
      <c r="E466" s="139" t="s">
        <v>536</v>
      </c>
      <c r="F466" s="140">
        <v>0.02</v>
      </c>
      <c r="G466" s="139" t="s">
        <v>537</v>
      </c>
      <c r="H466" s="140">
        <v>0.01</v>
      </c>
      <c r="I466" s="139" t="s">
        <v>538</v>
      </c>
      <c r="J466" s="140">
        <v>0.03</v>
      </c>
    </row>
    <row r="467" spans="1:10" s="112" customFormat="1" ht="12.75" customHeight="1">
      <c r="A467" s="148"/>
      <c r="B467" s="148"/>
      <c r="C467" s="148"/>
      <c r="D467" s="139"/>
      <c r="E467" s="139" t="s">
        <v>539</v>
      </c>
      <c r="F467" s="140">
        <v>2.8753999999999998E-2</v>
      </c>
      <c r="G467" s="139"/>
      <c r="H467" s="368" t="s">
        <v>540</v>
      </c>
      <c r="I467" s="368"/>
      <c r="J467" s="140">
        <v>0.14000000000000001</v>
      </c>
    </row>
    <row r="468" spans="1:10" s="112" customFormat="1" ht="12.75" customHeight="1" thickBot="1">
      <c r="A468" s="150"/>
      <c r="B468" s="150"/>
      <c r="C468" s="150"/>
      <c r="D468" s="141"/>
      <c r="E468" s="141"/>
      <c r="F468" s="141"/>
      <c r="G468" s="141" t="s">
        <v>541</v>
      </c>
      <c r="H468" s="142">
        <v>1495.74</v>
      </c>
      <c r="I468" s="141" t="s">
        <v>542</v>
      </c>
      <c r="J468" s="143">
        <v>209.4</v>
      </c>
    </row>
    <row r="469" spans="1:10" s="112" customFormat="1" ht="12.75" customHeight="1" thickTop="1">
      <c r="A469" s="151"/>
      <c r="B469" s="151"/>
      <c r="C469" s="151"/>
      <c r="D469" s="152"/>
      <c r="E469" s="152"/>
      <c r="F469" s="152"/>
      <c r="G469" s="152"/>
      <c r="H469" s="152"/>
      <c r="I469" s="152"/>
      <c r="J469" s="152"/>
    </row>
    <row r="470" spans="1:10" s="112" customFormat="1" ht="12.75" customHeight="1">
      <c r="A470" s="119" t="s">
        <v>162</v>
      </c>
      <c r="B470" s="119"/>
      <c r="C470" s="119"/>
      <c r="D470" s="109" t="s">
        <v>119</v>
      </c>
      <c r="E470" s="109"/>
      <c r="F470" s="365"/>
      <c r="G470" s="365"/>
      <c r="H470" s="110"/>
      <c r="I470" s="109"/>
      <c r="J470" s="111">
        <v>136278.01999999999</v>
      </c>
    </row>
    <row r="471" spans="1:10" s="112" customFormat="1" ht="12.75" customHeight="1">
      <c r="A471" s="128" t="s">
        <v>163</v>
      </c>
      <c r="B471" s="128" t="s">
        <v>67</v>
      </c>
      <c r="C471" s="128" t="s">
        <v>68</v>
      </c>
      <c r="D471" s="126" t="s">
        <v>69</v>
      </c>
      <c r="E471" s="366" t="s">
        <v>517</v>
      </c>
      <c r="F471" s="366"/>
      <c r="G471" s="128" t="s">
        <v>70</v>
      </c>
      <c r="H471" s="127" t="s">
        <v>71</v>
      </c>
      <c r="I471" s="127" t="s">
        <v>72</v>
      </c>
      <c r="J471" s="127" t="s">
        <v>73</v>
      </c>
    </row>
    <row r="472" spans="1:10" s="112" customFormat="1" ht="12.75" customHeight="1">
      <c r="A472" s="114" t="s">
        <v>518</v>
      </c>
      <c r="B472" s="114" t="s">
        <v>499</v>
      </c>
      <c r="C472" s="114" t="s">
        <v>79</v>
      </c>
      <c r="D472" s="113" t="s">
        <v>500</v>
      </c>
      <c r="E472" s="367" t="s">
        <v>569</v>
      </c>
      <c r="F472" s="367"/>
      <c r="G472" s="114" t="s">
        <v>113</v>
      </c>
      <c r="H472" s="129">
        <v>1</v>
      </c>
      <c r="I472" s="115">
        <v>35.69</v>
      </c>
      <c r="J472" s="115">
        <v>35.69</v>
      </c>
    </row>
    <row r="473" spans="1:10" s="112" customFormat="1" ht="12.75" customHeight="1">
      <c r="A473" s="132" t="s">
        <v>520</v>
      </c>
      <c r="B473" s="132" t="s">
        <v>561</v>
      </c>
      <c r="C473" s="132" t="s">
        <v>79</v>
      </c>
      <c r="D473" s="130" t="s">
        <v>84</v>
      </c>
      <c r="E473" s="362" t="s">
        <v>525</v>
      </c>
      <c r="F473" s="362"/>
      <c r="G473" s="132" t="s">
        <v>85</v>
      </c>
      <c r="H473" s="133">
        <v>0.2296</v>
      </c>
      <c r="I473" s="134">
        <v>21.47</v>
      </c>
      <c r="J473" s="134">
        <v>4.92</v>
      </c>
    </row>
    <row r="474" spans="1:10" s="112" customFormat="1" ht="12.75" customHeight="1">
      <c r="A474" s="132" t="s">
        <v>520</v>
      </c>
      <c r="B474" s="132" t="s">
        <v>526</v>
      </c>
      <c r="C474" s="132" t="s">
        <v>79</v>
      </c>
      <c r="D474" s="130" t="s">
        <v>86</v>
      </c>
      <c r="E474" s="362" t="s">
        <v>525</v>
      </c>
      <c r="F474" s="362"/>
      <c r="G474" s="132" t="s">
        <v>85</v>
      </c>
      <c r="H474" s="133">
        <v>0.2296</v>
      </c>
      <c r="I474" s="134">
        <v>16.86</v>
      </c>
      <c r="J474" s="134">
        <v>3.87</v>
      </c>
    </row>
    <row r="475" spans="1:10" s="112" customFormat="1" ht="12.75" customHeight="1">
      <c r="A475" s="132" t="s">
        <v>520</v>
      </c>
      <c r="B475" s="132" t="s">
        <v>570</v>
      </c>
      <c r="C475" s="132" t="s">
        <v>79</v>
      </c>
      <c r="D475" s="130" t="s">
        <v>407</v>
      </c>
      <c r="E475" s="362" t="s">
        <v>525</v>
      </c>
      <c r="F475" s="362"/>
      <c r="G475" s="132" t="s">
        <v>80</v>
      </c>
      <c r="H475" s="133">
        <v>1.8E-3</v>
      </c>
      <c r="I475" s="134">
        <v>565.94000000000005</v>
      </c>
      <c r="J475" s="134">
        <v>1.01</v>
      </c>
    </row>
    <row r="476" spans="1:10" s="112" customFormat="1" ht="12.75" customHeight="1">
      <c r="A476" s="136" t="s">
        <v>527</v>
      </c>
      <c r="B476" s="136" t="s">
        <v>571</v>
      </c>
      <c r="C476" s="136" t="s">
        <v>79</v>
      </c>
      <c r="D476" s="135" t="s">
        <v>87</v>
      </c>
      <c r="E476" s="363" t="s">
        <v>529</v>
      </c>
      <c r="F476" s="363"/>
      <c r="G476" s="136" t="s">
        <v>80</v>
      </c>
      <c r="H476" s="137">
        <v>6.6E-3</v>
      </c>
      <c r="I476" s="138">
        <v>105.01</v>
      </c>
      <c r="J476" s="138">
        <v>0.69</v>
      </c>
    </row>
    <row r="477" spans="1:10" s="112" customFormat="1" ht="12.75" customHeight="1">
      <c r="A477" s="136" t="s">
        <v>527</v>
      </c>
      <c r="B477" s="136" t="s">
        <v>572</v>
      </c>
      <c r="C477" s="136" t="s">
        <v>79</v>
      </c>
      <c r="D477" s="135" t="s">
        <v>408</v>
      </c>
      <c r="E477" s="363" t="s">
        <v>529</v>
      </c>
      <c r="F477" s="363"/>
      <c r="G477" s="136" t="s">
        <v>113</v>
      </c>
      <c r="H477" s="137">
        <v>1.0049999999999999</v>
      </c>
      <c r="I477" s="138">
        <v>25.08</v>
      </c>
      <c r="J477" s="138">
        <v>25.2</v>
      </c>
    </row>
    <row r="478" spans="1:10" s="112" customFormat="1" ht="12.75" customHeight="1">
      <c r="A478" s="148"/>
      <c r="B478" s="148"/>
      <c r="C478" s="148"/>
      <c r="D478" s="139"/>
      <c r="E478" s="139" t="s">
        <v>536</v>
      </c>
      <c r="F478" s="140">
        <v>3.68</v>
      </c>
      <c r="G478" s="139" t="s">
        <v>537</v>
      </c>
      <c r="H478" s="140">
        <v>3.13</v>
      </c>
      <c r="I478" s="139" t="s">
        <v>538</v>
      </c>
      <c r="J478" s="140">
        <v>6.81</v>
      </c>
    </row>
    <row r="479" spans="1:10" s="112" customFormat="1" ht="12.75" customHeight="1">
      <c r="A479" s="148"/>
      <c r="B479" s="148"/>
      <c r="C479" s="148"/>
      <c r="D479" s="139"/>
      <c r="E479" s="139" t="s">
        <v>539</v>
      </c>
      <c r="F479" s="140">
        <v>9.3293660000000003</v>
      </c>
      <c r="G479" s="139"/>
      <c r="H479" s="368" t="s">
        <v>540</v>
      </c>
      <c r="I479" s="368"/>
      <c r="J479" s="140">
        <v>45.02</v>
      </c>
    </row>
    <row r="480" spans="1:10" s="112" customFormat="1" ht="12.75" customHeight="1" thickBot="1">
      <c r="A480" s="150"/>
      <c r="B480" s="150"/>
      <c r="C480" s="150"/>
      <c r="D480" s="141"/>
      <c r="E480" s="141"/>
      <c r="F480" s="141"/>
      <c r="G480" s="141" t="s">
        <v>541</v>
      </c>
      <c r="H480" s="142">
        <v>294.39999999999998</v>
      </c>
      <c r="I480" s="141" t="s">
        <v>542</v>
      </c>
      <c r="J480" s="143">
        <v>13253.89</v>
      </c>
    </row>
    <row r="481" spans="1:10" s="112" customFormat="1" ht="12.75" customHeight="1" thickTop="1">
      <c r="A481" s="151"/>
      <c r="B481" s="151"/>
      <c r="C481" s="151"/>
      <c r="D481" s="152"/>
      <c r="E481" s="152"/>
      <c r="F481" s="152"/>
      <c r="G481" s="152"/>
      <c r="H481" s="152"/>
      <c r="I481" s="152"/>
      <c r="J481" s="152"/>
    </row>
    <row r="482" spans="1:10" s="112" customFormat="1" ht="12.75" customHeight="1">
      <c r="A482" s="128" t="s">
        <v>164</v>
      </c>
      <c r="B482" s="128" t="s">
        <v>67</v>
      </c>
      <c r="C482" s="128" t="s">
        <v>68</v>
      </c>
      <c r="D482" s="126" t="s">
        <v>69</v>
      </c>
      <c r="E482" s="366" t="s">
        <v>517</v>
      </c>
      <c r="F482" s="366"/>
      <c r="G482" s="128" t="s">
        <v>70</v>
      </c>
      <c r="H482" s="127" t="s">
        <v>71</v>
      </c>
      <c r="I482" s="127" t="s">
        <v>72</v>
      </c>
      <c r="J482" s="127" t="s">
        <v>73</v>
      </c>
    </row>
    <row r="483" spans="1:10" s="112" customFormat="1" ht="12.75" customHeight="1">
      <c r="A483" s="114" t="s">
        <v>518</v>
      </c>
      <c r="B483" s="114" t="s">
        <v>501</v>
      </c>
      <c r="C483" s="114" t="s">
        <v>79</v>
      </c>
      <c r="D483" s="113" t="s">
        <v>123</v>
      </c>
      <c r="E483" s="367" t="s">
        <v>519</v>
      </c>
      <c r="F483" s="367"/>
      <c r="G483" s="114" t="s">
        <v>76</v>
      </c>
      <c r="H483" s="129">
        <v>1</v>
      </c>
      <c r="I483" s="115">
        <v>71.59</v>
      </c>
      <c r="J483" s="115">
        <v>71.59</v>
      </c>
    </row>
    <row r="484" spans="1:10" s="112" customFormat="1" ht="12.75" customHeight="1">
      <c r="A484" s="132" t="s">
        <v>520</v>
      </c>
      <c r="B484" s="132" t="s">
        <v>573</v>
      </c>
      <c r="C484" s="132" t="s">
        <v>79</v>
      </c>
      <c r="D484" s="130" t="s">
        <v>403</v>
      </c>
      <c r="E484" s="362" t="s">
        <v>547</v>
      </c>
      <c r="F484" s="362"/>
      <c r="G484" s="132" t="s">
        <v>402</v>
      </c>
      <c r="H484" s="133">
        <v>3.0999999999999999E-3</v>
      </c>
      <c r="I484" s="134">
        <v>144.69</v>
      </c>
      <c r="J484" s="134">
        <v>0.44</v>
      </c>
    </row>
    <row r="485" spans="1:10" s="112" customFormat="1" ht="12.75" customHeight="1">
      <c r="A485" s="132" t="s">
        <v>520</v>
      </c>
      <c r="B485" s="132" t="s">
        <v>574</v>
      </c>
      <c r="C485" s="132" t="s">
        <v>79</v>
      </c>
      <c r="D485" s="130" t="s">
        <v>401</v>
      </c>
      <c r="E485" s="362" t="s">
        <v>547</v>
      </c>
      <c r="F485" s="362"/>
      <c r="G485" s="132" t="s">
        <v>400</v>
      </c>
      <c r="H485" s="133">
        <v>0.13089999999999999</v>
      </c>
      <c r="I485" s="134">
        <v>57.45</v>
      </c>
      <c r="J485" s="134">
        <v>7.52</v>
      </c>
    </row>
    <row r="486" spans="1:10" s="112" customFormat="1" ht="12.75" customHeight="1">
      <c r="A486" s="132" t="s">
        <v>520</v>
      </c>
      <c r="B486" s="132" t="s">
        <v>575</v>
      </c>
      <c r="C486" s="132" t="s">
        <v>79</v>
      </c>
      <c r="D486" s="130" t="s">
        <v>399</v>
      </c>
      <c r="E486" s="362" t="s">
        <v>525</v>
      </c>
      <c r="F486" s="362"/>
      <c r="G486" s="132" t="s">
        <v>85</v>
      </c>
      <c r="H486" s="133">
        <v>0.40210000000000001</v>
      </c>
      <c r="I486" s="134">
        <v>21.29</v>
      </c>
      <c r="J486" s="134">
        <v>8.56</v>
      </c>
    </row>
    <row r="487" spans="1:10" s="112" customFormat="1" ht="12.75" customHeight="1">
      <c r="A487" s="132" t="s">
        <v>520</v>
      </c>
      <c r="B487" s="132" t="s">
        <v>526</v>
      </c>
      <c r="C487" s="132" t="s">
        <v>79</v>
      </c>
      <c r="D487" s="130" t="s">
        <v>86</v>
      </c>
      <c r="E487" s="362" t="s">
        <v>525</v>
      </c>
      <c r="F487" s="362"/>
      <c r="G487" s="132" t="s">
        <v>85</v>
      </c>
      <c r="H487" s="133">
        <v>0.40210000000000001</v>
      </c>
      <c r="I487" s="134">
        <v>16.86</v>
      </c>
      <c r="J487" s="134">
        <v>6.77</v>
      </c>
    </row>
    <row r="488" spans="1:10" s="112" customFormat="1" ht="12.75" customHeight="1">
      <c r="A488" s="132" t="s">
        <v>520</v>
      </c>
      <c r="B488" s="132" t="s">
        <v>576</v>
      </c>
      <c r="C488" s="132" t="s">
        <v>79</v>
      </c>
      <c r="D488" s="130" t="s">
        <v>398</v>
      </c>
      <c r="E488" s="362" t="s">
        <v>525</v>
      </c>
      <c r="F488" s="362"/>
      <c r="G488" s="132" t="s">
        <v>80</v>
      </c>
      <c r="H488" s="133">
        <v>2.0400000000000001E-2</v>
      </c>
      <c r="I488" s="134">
        <v>472.39</v>
      </c>
      <c r="J488" s="134">
        <v>9.6300000000000008</v>
      </c>
    </row>
    <row r="489" spans="1:10" s="112" customFormat="1" ht="12.75" customHeight="1">
      <c r="A489" s="136" t="s">
        <v>527</v>
      </c>
      <c r="B489" s="136" t="s">
        <v>577</v>
      </c>
      <c r="C489" s="136" t="s">
        <v>79</v>
      </c>
      <c r="D489" s="135" t="s">
        <v>406</v>
      </c>
      <c r="E489" s="363" t="s">
        <v>529</v>
      </c>
      <c r="F489" s="363"/>
      <c r="G489" s="136" t="s">
        <v>80</v>
      </c>
      <c r="H489" s="137">
        <v>0.114</v>
      </c>
      <c r="I489" s="138">
        <v>106.38</v>
      </c>
      <c r="J489" s="138">
        <v>12.12</v>
      </c>
    </row>
    <row r="490" spans="1:10" s="112" customFormat="1" ht="12.75" customHeight="1">
      <c r="A490" s="136" t="s">
        <v>527</v>
      </c>
      <c r="B490" s="136" t="s">
        <v>578</v>
      </c>
      <c r="C490" s="136" t="s">
        <v>79</v>
      </c>
      <c r="D490" s="135" t="s">
        <v>405</v>
      </c>
      <c r="E490" s="363" t="s">
        <v>529</v>
      </c>
      <c r="F490" s="363"/>
      <c r="G490" s="136" t="s">
        <v>404</v>
      </c>
      <c r="H490" s="137">
        <v>3.3000000000000002E-2</v>
      </c>
      <c r="I490" s="138">
        <v>804.8</v>
      </c>
      <c r="J490" s="138">
        <v>26.55</v>
      </c>
    </row>
    <row r="491" spans="1:10" s="112" customFormat="1" ht="12.75" customHeight="1">
      <c r="A491" s="148"/>
      <c r="B491" s="148"/>
      <c r="C491" s="148"/>
      <c r="D491" s="139"/>
      <c r="E491" s="139" t="s">
        <v>536</v>
      </c>
      <c r="F491" s="140">
        <v>7.83</v>
      </c>
      <c r="G491" s="139" t="s">
        <v>537</v>
      </c>
      <c r="H491" s="140">
        <v>6.65</v>
      </c>
      <c r="I491" s="139" t="s">
        <v>538</v>
      </c>
      <c r="J491" s="140">
        <v>14.48</v>
      </c>
    </row>
    <row r="492" spans="1:10" s="112" customFormat="1" ht="12.75" customHeight="1">
      <c r="A492" s="148"/>
      <c r="B492" s="148"/>
      <c r="C492" s="148"/>
      <c r="D492" s="139"/>
      <c r="E492" s="139" t="s">
        <v>539</v>
      </c>
      <c r="F492" s="140">
        <v>18.713626000000001</v>
      </c>
      <c r="G492" s="139"/>
      <c r="H492" s="368" t="s">
        <v>540</v>
      </c>
      <c r="I492" s="368"/>
      <c r="J492" s="140">
        <v>90.3</v>
      </c>
    </row>
    <row r="493" spans="1:10" s="112" customFormat="1" ht="12.75" customHeight="1" thickBot="1">
      <c r="A493" s="150"/>
      <c r="B493" s="150"/>
      <c r="C493" s="150"/>
      <c r="D493" s="141"/>
      <c r="E493" s="141"/>
      <c r="F493" s="141"/>
      <c r="G493" s="141" t="s">
        <v>541</v>
      </c>
      <c r="H493" s="142">
        <v>1079.4000000000001</v>
      </c>
      <c r="I493" s="141" t="s">
        <v>542</v>
      </c>
      <c r="J493" s="143">
        <v>97469.82</v>
      </c>
    </row>
    <row r="494" spans="1:10" s="112" customFormat="1" ht="12.75" customHeight="1" thickTop="1">
      <c r="A494" s="151"/>
      <c r="B494" s="151"/>
      <c r="C494" s="151"/>
      <c r="D494" s="152"/>
      <c r="E494" s="152"/>
      <c r="F494" s="152"/>
      <c r="G494" s="152"/>
      <c r="H494" s="152"/>
      <c r="I494" s="152"/>
      <c r="J494" s="152"/>
    </row>
    <row r="495" spans="1:10" s="112" customFormat="1" ht="12.75" customHeight="1">
      <c r="A495" s="128" t="s">
        <v>165</v>
      </c>
      <c r="B495" s="128" t="s">
        <v>67</v>
      </c>
      <c r="C495" s="128" t="s">
        <v>68</v>
      </c>
      <c r="D495" s="126" t="s">
        <v>69</v>
      </c>
      <c r="E495" s="366" t="s">
        <v>517</v>
      </c>
      <c r="F495" s="366"/>
      <c r="G495" s="128" t="s">
        <v>70</v>
      </c>
      <c r="H495" s="127" t="s">
        <v>71</v>
      </c>
      <c r="I495" s="127" t="s">
        <v>72</v>
      </c>
      <c r="J495" s="127" t="s">
        <v>73</v>
      </c>
    </row>
    <row r="496" spans="1:10" s="112" customFormat="1" ht="12.75" customHeight="1">
      <c r="A496" s="114" t="s">
        <v>518</v>
      </c>
      <c r="B496" s="114" t="s">
        <v>502</v>
      </c>
      <c r="C496" s="114" t="s">
        <v>79</v>
      </c>
      <c r="D496" s="113" t="s">
        <v>457</v>
      </c>
      <c r="E496" s="367" t="s">
        <v>579</v>
      </c>
      <c r="F496" s="367"/>
      <c r="G496" s="114" t="s">
        <v>80</v>
      </c>
      <c r="H496" s="129">
        <v>1</v>
      </c>
      <c r="I496" s="115">
        <v>650.5</v>
      </c>
      <c r="J496" s="115">
        <v>650.5</v>
      </c>
    </row>
    <row r="497" spans="1:10" s="112" customFormat="1" ht="12.75" customHeight="1">
      <c r="A497" s="132" t="s">
        <v>520</v>
      </c>
      <c r="B497" s="132" t="s">
        <v>524</v>
      </c>
      <c r="C497" s="132" t="s">
        <v>79</v>
      </c>
      <c r="D497" s="130" t="s">
        <v>394</v>
      </c>
      <c r="E497" s="362" t="s">
        <v>525</v>
      </c>
      <c r="F497" s="362"/>
      <c r="G497" s="132" t="s">
        <v>85</v>
      </c>
      <c r="H497" s="133">
        <v>1.6268</v>
      </c>
      <c r="I497" s="134">
        <v>21.04</v>
      </c>
      <c r="J497" s="134">
        <v>34.22</v>
      </c>
    </row>
    <row r="498" spans="1:10" s="112" customFormat="1" ht="12.75" customHeight="1">
      <c r="A498" s="132" t="s">
        <v>520</v>
      </c>
      <c r="B498" s="132" t="s">
        <v>561</v>
      </c>
      <c r="C498" s="132" t="s">
        <v>79</v>
      </c>
      <c r="D498" s="130" t="s">
        <v>84</v>
      </c>
      <c r="E498" s="362" t="s">
        <v>525</v>
      </c>
      <c r="F498" s="362"/>
      <c r="G498" s="132" t="s">
        <v>85</v>
      </c>
      <c r="H498" s="133">
        <v>1.4149</v>
      </c>
      <c r="I498" s="134">
        <v>21.47</v>
      </c>
      <c r="J498" s="134">
        <v>30.37</v>
      </c>
    </row>
    <row r="499" spans="1:10" s="112" customFormat="1" ht="12.75" customHeight="1">
      <c r="A499" s="132" t="s">
        <v>520</v>
      </c>
      <c r="B499" s="132" t="s">
        <v>526</v>
      </c>
      <c r="C499" s="132" t="s">
        <v>79</v>
      </c>
      <c r="D499" s="130" t="s">
        <v>86</v>
      </c>
      <c r="E499" s="362" t="s">
        <v>525</v>
      </c>
      <c r="F499" s="362"/>
      <c r="G499" s="132" t="s">
        <v>85</v>
      </c>
      <c r="H499" s="133">
        <v>3.0417000000000001</v>
      </c>
      <c r="I499" s="134">
        <v>16.86</v>
      </c>
      <c r="J499" s="134">
        <v>51.28</v>
      </c>
    </row>
    <row r="500" spans="1:10" s="112" customFormat="1" ht="12.75" customHeight="1">
      <c r="A500" s="132" t="s">
        <v>520</v>
      </c>
      <c r="B500" s="132" t="s">
        <v>580</v>
      </c>
      <c r="C500" s="132" t="s">
        <v>79</v>
      </c>
      <c r="D500" s="130" t="s">
        <v>393</v>
      </c>
      <c r="E500" s="362" t="s">
        <v>581</v>
      </c>
      <c r="F500" s="362"/>
      <c r="G500" s="132" t="s">
        <v>80</v>
      </c>
      <c r="H500" s="133">
        <v>1.2315</v>
      </c>
      <c r="I500" s="134">
        <v>403.66</v>
      </c>
      <c r="J500" s="134">
        <v>497.1</v>
      </c>
    </row>
    <row r="501" spans="1:10" s="112" customFormat="1" ht="12.75" customHeight="1">
      <c r="A501" s="136" t="s">
        <v>527</v>
      </c>
      <c r="B501" s="136" t="s">
        <v>582</v>
      </c>
      <c r="C501" s="136" t="s">
        <v>79</v>
      </c>
      <c r="D501" s="135" t="s">
        <v>458</v>
      </c>
      <c r="E501" s="363" t="s">
        <v>529</v>
      </c>
      <c r="F501" s="363"/>
      <c r="G501" s="136" t="s">
        <v>397</v>
      </c>
      <c r="H501" s="137">
        <v>2.1299999999999999E-2</v>
      </c>
      <c r="I501" s="138">
        <v>8.75</v>
      </c>
      <c r="J501" s="138">
        <v>0.18</v>
      </c>
    </row>
    <row r="502" spans="1:10" s="112" customFormat="1" ht="12.75" customHeight="1">
      <c r="A502" s="136" t="s">
        <v>527</v>
      </c>
      <c r="B502" s="136" t="s">
        <v>528</v>
      </c>
      <c r="C502" s="136" t="s">
        <v>79</v>
      </c>
      <c r="D502" s="135" t="s">
        <v>460</v>
      </c>
      <c r="E502" s="363" t="s">
        <v>529</v>
      </c>
      <c r="F502" s="363"/>
      <c r="G502" s="136" t="s">
        <v>113</v>
      </c>
      <c r="H502" s="137">
        <v>3.125</v>
      </c>
      <c r="I502" s="138">
        <v>6.56</v>
      </c>
      <c r="J502" s="138">
        <v>20.5</v>
      </c>
    </row>
    <row r="503" spans="1:10" s="112" customFormat="1" ht="12.75" customHeight="1">
      <c r="A503" s="136" t="s">
        <v>527</v>
      </c>
      <c r="B503" s="136" t="s">
        <v>583</v>
      </c>
      <c r="C503" s="136" t="s">
        <v>79</v>
      </c>
      <c r="D503" s="135" t="s">
        <v>395</v>
      </c>
      <c r="E503" s="363" t="s">
        <v>529</v>
      </c>
      <c r="F503" s="363"/>
      <c r="G503" s="136" t="s">
        <v>113</v>
      </c>
      <c r="H503" s="137">
        <v>2.5</v>
      </c>
      <c r="I503" s="138">
        <v>4.5199999999999996</v>
      </c>
      <c r="J503" s="138">
        <v>11.3</v>
      </c>
    </row>
    <row r="504" spans="1:10" s="112" customFormat="1" ht="12.75" customHeight="1">
      <c r="A504" s="136" t="s">
        <v>527</v>
      </c>
      <c r="B504" s="136" t="s">
        <v>584</v>
      </c>
      <c r="C504" s="136" t="s">
        <v>79</v>
      </c>
      <c r="D504" s="135" t="s">
        <v>459</v>
      </c>
      <c r="E504" s="363" t="s">
        <v>529</v>
      </c>
      <c r="F504" s="363"/>
      <c r="G504" s="136" t="s">
        <v>89</v>
      </c>
      <c r="H504" s="137">
        <v>0.2994</v>
      </c>
      <c r="I504" s="138">
        <v>18.57</v>
      </c>
      <c r="J504" s="138">
        <v>5.55</v>
      </c>
    </row>
    <row r="505" spans="1:10" s="112" customFormat="1" ht="12.75" customHeight="1">
      <c r="A505" s="148"/>
      <c r="B505" s="148"/>
      <c r="C505" s="148"/>
      <c r="D505" s="139"/>
      <c r="E505" s="139" t="s">
        <v>536</v>
      </c>
      <c r="F505" s="140">
        <v>78.98</v>
      </c>
      <c r="G505" s="139" t="s">
        <v>537</v>
      </c>
      <c r="H505" s="140">
        <v>67.010000000000005</v>
      </c>
      <c r="I505" s="139" t="s">
        <v>538</v>
      </c>
      <c r="J505" s="140">
        <v>145.99</v>
      </c>
    </row>
    <row r="506" spans="1:10" s="112" customFormat="1" ht="12.75" customHeight="1">
      <c r="A506" s="148"/>
      <c r="B506" s="148"/>
      <c r="C506" s="148"/>
      <c r="D506" s="139"/>
      <c r="E506" s="139" t="s">
        <v>539</v>
      </c>
      <c r="F506" s="140">
        <v>170.04069999999999</v>
      </c>
      <c r="G506" s="139"/>
      <c r="H506" s="368" t="s">
        <v>540</v>
      </c>
      <c r="I506" s="368"/>
      <c r="J506" s="140">
        <v>820.54</v>
      </c>
    </row>
    <row r="507" spans="1:10" s="112" customFormat="1" ht="12.75" customHeight="1" thickBot="1">
      <c r="A507" s="150"/>
      <c r="B507" s="150"/>
      <c r="C507" s="150"/>
      <c r="D507" s="141"/>
      <c r="E507" s="141"/>
      <c r="F507" s="141"/>
      <c r="G507" s="141" t="s">
        <v>541</v>
      </c>
      <c r="H507" s="142">
        <v>21.32</v>
      </c>
      <c r="I507" s="141" t="s">
        <v>542</v>
      </c>
      <c r="J507" s="143">
        <v>17493.91</v>
      </c>
    </row>
    <row r="508" spans="1:10" s="112" customFormat="1" ht="12.75" customHeight="1" thickTop="1">
      <c r="A508" s="151"/>
      <c r="B508" s="151"/>
      <c r="C508" s="151"/>
      <c r="D508" s="152"/>
      <c r="E508" s="152"/>
      <c r="F508" s="152"/>
      <c r="G508" s="152"/>
      <c r="H508" s="152"/>
      <c r="I508" s="152"/>
      <c r="J508" s="152"/>
    </row>
    <row r="509" spans="1:10" s="112" customFormat="1" ht="12.75" customHeight="1">
      <c r="A509" s="128" t="s">
        <v>166</v>
      </c>
      <c r="B509" s="128" t="s">
        <v>67</v>
      </c>
      <c r="C509" s="128" t="s">
        <v>68</v>
      </c>
      <c r="D509" s="126" t="s">
        <v>69</v>
      </c>
      <c r="E509" s="366" t="s">
        <v>517</v>
      </c>
      <c r="F509" s="366"/>
      <c r="G509" s="128" t="s">
        <v>70</v>
      </c>
      <c r="H509" s="127" t="s">
        <v>71</v>
      </c>
      <c r="I509" s="127" t="s">
        <v>72</v>
      </c>
      <c r="J509" s="127" t="s">
        <v>73</v>
      </c>
    </row>
    <row r="510" spans="1:10" s="112" customFormat="1" ht="12.75" customHeight="1">
      <c r="A510" s="114" t="s">
        <v>518</v>
      </c>
      <c r="B510" s="114" t="s">
        <v>503</v>
      </c>
      <c r="C510" s="114" t="s">
        <v>74</v>
      </c>
      <c r="D510" s="113" t="s">
        <v>102</v>
      </c>
      <c r="E510" s="367" t="s">
        <v>569</v>
      </c>
      <c r="F510" s="367"/>
      <c r="G510" s="114" t="s">
        <v>113</v>
      </c>
      <c r="H510" s="129">
        <v>1</v>
      </c>
      <c r="I510" s="115">
        <v>29.8</v>
      </c>
      <c r="J510" s="115">
        <v>29.8</v>
      </c>
    </row>
    <row r="511" spans="1:10" s="112" customFormat="1" ht="12.75" customHeight="1">
      <c r="A511" s="132" t="s">
        <v>520</v>
      </c>
      <c r="B511" s="132" t="s">
        <v>575</v>
      </c>
      <c r="C511" s="132" t="s">
        <v>79</v>
      </c>
      <c r="D511" s="130" t="s">
        <v>399</v>
      </c>
      <c r="E511" s="362" t="s">
        <v>525</v>
      </c>
      <c r="F511" s="362"/>
      <c r="G511" s="132" t="s">
        <v>85</v>
      </c>
      <c r="H511" s="133">
        <v>0.32</v>
      </c>
      <c r="I511" s="134">
        <v>21.29</v>
      </c>
      <c r="J511" s="134">
        <v>6.81</v>
      </c>
    </row>
    <row r="512" spans="1:10" s="112" customFormat="1" ht="12.75" customHeight="1">
      <c r="A512" s="132" t="s">
        <v>520</v>
      </c>
      <c r="B512" s="132" t="s">
        <v>526</v>
      </c>
      <c r="C512" s="132" t="s">
        <v>79</v>
      </c>
      <c r="D512" s="130" t="s">
        <v>86</v>
      </c>
      <c r="E512" s="362" t="s">
        <v>525</v>
      </c>
      <c r="F512" s="362"/>
      <c r="G512" s="132" t="s">
        <v>85</v>
      </c>
      <c r="H512" s="133">
        <v>0.34</v>
      </c>
      <c r="I512" s="134">
        <v>16.86</v>
      </c>
      <c r="J512" s="134">
        <v>5.73</v>
      </c>
    </row>
    <row r="513" spans="1:10" s="112" customFormat="1" ht="12.75" customHeight="1">
      <c r="A513" s="136" t="s">
        <v>527</v>
      </c>
      <c r="B513" s="136" t="s">
        <v>577</v>
      </c>
      <c r="C513" s="136" t="s">
        <v>79</v>
      </c>
      <c r="D513" s="135" t="s">
        <v>406</v>
      </c>
      <c r="E513" s="363" t="s">
        <v>529</v>
      </c>
      <c r="F513" s="363"/>
      <c r="G513" s="136" t="s">
        <v>80</v>
      </c>
      <c r="H513" s="137">
        <v>5.0000000000000001E-3</v>
      </c>
      <c r="I513" s="138">
        <v>106.38</v>
      </c>
      <c r="J513" s="138">
        <v>0.53</v>
      </c>
    </row>
    <row r="514" spans="1:10" s="112" customFormat="1" ht="12.75" customHeight="1">
      <c r="A514" s="136" t="s">
        <v>527</v>
      </c>
      <c r="B514" s="136" t="s">
        <v>585</v>
      </c>
      <c r="C514" s="136" t="s">
        <v>79</v>
      </c>
      <c r="D514" s="135" t="s">
        <v>88</v>
      </c>
      <c r="E514" s="363" t="s">
        <v>529</v>
      </c>
      <c r="F514" s="363"/>
      <c r="G514" s="136" t="s">
        <v>89</v>
      </c>
      <c r="H514" s="137">
        <v>0.98</v>
      </c>
      <c r="I514" s="138">
        <v>0.64</v>
      </c>
      <c r="J514" s="138">
        <v>0.62</v>
      </c>
    </row>
    <row r="515" spans="1:10" s="112" customFormat="1" ht="12.75" customHeight="1">
      <c r="A515" s="136" t="s">
        <v>527</v>
      </c>
      <c r="B515" s="136" t="s">
        <v>586</v>
      </c>
      <c r="C515" s="136" t="s">
        <v>79</v>
      </c>
      <c r="D515" s="135" t="s">
        <v>587</v>
      </c>
      <c r="E515" s="363" t="s">
        <v>529</v>
      </c>
      <c r="F515" s="363"/>
      <c r="G515" s="136" t="s">
        <v>113</v>
      </c>
      <c r="H515" s="137">
        <v>1</v>
      </c>
      <c r="I515" s="138">
        <v>16.11</v>
      </c>
      <c r="J515" s="138">
        <v>16.11</v>
      </c>
    </row>
    <row r="516" spans="1:10" s="112" customFormat="1" ht="12.75" customHeight="1">
      <c r="A516" s="148"/>
      <c r="B516" s="148"/>
      <c r="C516" s="148"/>
      <c r="D516" s="139"/>
      <c r="E516" s="139" t="s">
        <v>536</v>
      </c>
      <c r="F516" s="140">
        <v>5.0999999999999996</v>
      </c>
      <c r="G516" s="139" t="s">
        <v>537</v>
      </c>
      <c r="H516" s="140">
        <v>4.33</v>
      </c>
      <c r="I516" s="139" t="s">
        <v>538</v>
      </c>
      <c r="J516" s="140">
        <v>9.43</v>
      </c>
    </row>
    <row r="517" spans="1:10" s="112" customFormat="1" ht="12.75" customHeight="1">
      <c r="A517" s="148"/>
      <c r="B517" s="148"/>
      <c r="C517" s="148"/>
      <c r="D517" s="139"/>
      <c r="E517" s="139" t="s">
        <v>539</v>
      </c>
      <c r="F517" s="140">
        <v>7.78972</v>
      </c>
      <c r="G517" s="139"/>
      <c r="H517" s="368" t="s">
        <v>540</v>
      </c>
      <c r="I517" s="368"/>
      <c r="J517" s="140">
        <v>37.590000000000003</v>
      </c>
    </row>
    <row r="518" spans="1:10" s="112" customFormat="1" ht="12.75" customHeight="1" thickBot="1">
      <c r="A518" s="150"/>
      <c r="B518" s="150"/>
      <c r="C518" s="150"/>
      <c r="D518" s="141"/>
      <c r="E518" s="141"/>
      <c r="F518" s="141"/>
      <c r="G518" s="141" t="s">
        <v>541</v>
      </c>
      <c r="H518" s="142">
        <v>21</v>
      </c>
      <c r="I518" s="141" t="s">
        <v>542</v>
      </c>
      <c r="J518" s="143">
        <v>789.39</v>
      </c>
    </row>
    <row r="519" spans="1:10" s="112" customFormat="1" ht="12.75" customHeight="1" thickTop="1">
      <c r="A519" s="151"/>
      <c r="B519" s="151"/>
      <c r="C519" s="151"/>
      <c r="D519" s="152"/>
      <c r="E519" s="152"/>
      <c r="F519" s="152"/>
      <c r="G519" s="152"/>
      <c r="H519" s="152"/>
      <c r="I519" s="152"/>
      <c r="J519" s="152"/>
    </row>
    <row r="520" spans="1:10" s="112" customFormat="1" ht="12.75" customHeight="1">
      <c r="A520" s="128" t="s">
        <v>167</v>
      </c>
      <c r="B520" s="128" t="s">
        <v>67</v>
      </c>
      <c r="C520" s="128" t="s">
        <v>68</v>
      </c>
      <c r="D520" s="126" t="s">
        <v>69</v>
      </c>
      <c r="E520" s="366" t="s">
        <v>517</v>
      </c>
      <c r="F520" s="366"/>
      <c r="G520" s="128" t="s">
        <v>70</v>
      </c>
      <c r="H520" s="127" t="s">
        <v>71</v>
      </c>
      <c r="I520" s="127" t="s">
        <v>72</v>
      </c>
      <c r="J520" s="127" t="s">
        <v>73</v>
      </c>
    </row>
    <row r="521" spans="1:10" s="112" customFormat="1" ht="12.75" customHeight="1">
      <c r="A521" s="114" t="s">
        <v>518</v>
      </c>
      <c r="B521" s="114" t="s">
        <v>504</v>
      </c>
      <c r="C521" s="114" t="s">
        <v>74</v>
      </c>
      <c r="D521" s="113" t="s">
        <v>505</v>
      </c>
      <c r="E521" s="367" t="s">
        <v>525</v>
      </c>
      <c r="F521" s="367"/>
      <c r="G521" s="114" t="s">
        <v>96</v>
      </c>
      <c r="H521" s="129">
        <v>1</v>
      </c>
      <c r="I521" s="115">
        <v>503.2</v>
      </c>
      <c r="J521" s="115">
        <v>503.2</v>
      </c>
    </row>
    <row r="522" spans="1:10" s="112" customFormat="1" ht="12.75" customHeight="1">
      <c r="A522" s="132" t="s">
        <v>520</v>
      </c>
      <c r="B522" s="132" t="s">
        <v>588</v>
      </c>
      <c r="C522" s="132" t="s">
        <v>79</v>
      </c>
      <c r="D522" s="130" t="s">
        <v>589</v>
      </c>
      <c r="E522" s="362" t="s">
        <v>581</v>
      </c>
      <c r="F522" s="362"/>
      <c r="G522" s="132" t="s">
        <v>80</v>
      </c>
      <c r="H522" s="133">
        <v>0.57999999999999996</v>
      </c>
      <c r="I522" s="134">
        <v>370.66</v>
      </c>
      <c r="J522" s="134">
        <v>214.98</v>
      </c>
    </row>
    <row r="523" spans="1:10" s="112" customFormat="1" ht="12.75" customHeight="1">
      <c r="A523" s="132" t="s">
        <v>520</v>
      </c>
      <c r="B523" s="132" t="s">
        <v>590</v>
      </c>
      <c r="C523" s="132" t="s">
        <v>79</v>
      </c>
      <c r="D523" s="130" t="s">
        <v>591</v>
      </c>
      <c r="E523" s="362" t="s">
        <v>581</v>
      </c>
      <c r="F523" s="362"/>
      <c r="G523" s="132" t="s">
        <v>80</v>
      </c>
      <c r="H523" s="133">
        <v>0.57999999999999996</v>
      </c>
      <c r="I523" s="134">
        <v>173.08</v>
      </c>
      <c r="J523" s="134">
        <v>100.38</v>
      </c>
    </row>
    <row r="524" spans="1:10" s="112" customFormat="1" ht="12.75" customHeight="1">
      <c r="A524" s="132" t="s">
        <v>520</v>
      </c>
      <c r="B524" s="132" t="s">
        <v>592</v>
      </c>
      <c r="C524" s="132" t="s">
        <v>79</v>
      </c>
      <c r="D524" s="130" t="s">
        <v>593</v>
      </c>
      <c r="E524" s="362" t="s">
        <v>523</v>
      </c>
      <c r="F524" s="362"/>
      <c r="G524" s="132" t="s">
        <v>76</v>
      </c>
      <c r="H524" s="133">
        <v>8.2799999999999994</v>
      </c>
      <c r="I524" s="134">
        <v>15.59</v>
      </c>
      <c r="J524" s="134">
        <v>129.08000000000001</v>
      </c>
    </row>
    <row r="525" spans="1:10" s="112" customFormat="1" ht="12.75" customHeight="1">
      <c r="A525" s="132" t="s">
        <v>520</v>
      </c>
      <c r="B525" s="132" t="s">
        <v>506</v>
      </c>
      <c r="C525" s="132" t="s">
        <v>74</v>
      </c>
      <c r="D525" s="130" t="s">
        <v>81</v>
      </c>
      <c r="E525" s="362" t="s">
        <v>525</v>
      </c>
      <c r="F525" s="362"/>
      <c r="G525" s="132" t="s">
        <v>76</v>
      </c>
      <c r="H525" s="133">
        <v>1.05</v>
      </c>
      <c r="I525" s="134">
        <v>55.97</v>
      </c>
      <c r="J525" s="134">
        <v>58.76</v>
      </c>
    </row>
    <row r="526" spans="1:10" s="112" customFormat="1" ht="12.75" customHeight="1">
      <c r="A526" s="148"/>
      <c r="B526" s="148"/>
      <c r="C526" s="148"/>
      <c r="D526" s="139"/>
      <c r="E526" s="139" t="s">
        <v>536</v>
      </c>
      <c r="F526" s="140">
        <v>89.66</v>
      </c>
      <c r="G526" s="139" t="s">
        <v>537</v>
      </c>
      <c r="H526" s="140">
        <v>76.08</v>
      </c>
      <c r="I526" s="139" t="s">
        <v>538</v>
      </c>
      <c r="J526" s="140">
        <v>165.74</v>
      </c>
    </row>
    <row r="527" spans="1:10" s="112" customFormat="1" ht="12.75" customHeight="1">
      <c r="A527" s="148"/>
      <c r="B527" s="148"/>
      <c r="C527" s="148"/>
      <c r="D527" s="139"/>
      <c r="E527" s="139" t="s">
        <v>539</v>
      </c>
      <c r="F527" s="140">
        <v>131.53648000000001</v>
      </c>
      <c r="G527" s="139"/>
      <c r="H527" s="368" t="s">
        <v>540</v>
      </c>
      <c r="I527" s="368"/>
      <c r="J527" s="140">
        <v>634.74</v>
      </c>
    </row>
    <row r="528" spans="1:10" s="112" customFormat="1" ht="12.75" customHeight="1" thickBot="1">
      <c r="A528" s="150"/>
      <c r="B528" s="150"/>
      <c r="C528" s="150"/>
      <c r="D528" s="141"/>
      <c r="E528" s="141"/>
      <c r="F528" s="141"/>
      <c r="G528" s="141" t="s">
        <v>541</v>
      </c>
      <c r="H528" s="142">
        <v>2</v>
      </c>
      <c r="I528" s="141" t="s">
        <v>542</v>
      </c>
      <c r="J528" s="143">
        <v>1269.48</v>
      </c>
    </row>
    <row r="529" spans="1:10" s="112" customFormat="1" ht="12.75" customHeight="1" thickTop="1">
      <c r="A529" s="151"/>
      <c r="B529" s="151"/>
      <c r="C529" s="151"/>
      <c r="D529" s="152"/>
      <c r="E529" s="152"/>
      <c r="F529" s="152"/>
      <c r="G529" s="152"/>
      <c r="H529" s="152"/>
      <c r="I529" s="152"/>
      <c r="J529" s="152"/>
    </row>
    <row r="530" spans="1:10" s="112" customFormat="1" ht="12.75" customHeight="1">
      <c r="A530" s="128" t="s">
        <v>168</v>
      </c>
      <c r="B530" s="128" t="s">
        <v>67</v>
      </c>
      <c r="C530" s="128" t="s">
        <v>68</v>
      </c>
      <c r="D530" s="126" t="s">
        <v>69</v>
      </c>
      <c r="E530" s="366" t="s">
        <v>517</v>
      </c>
      <c r="F530" s="366"/>
      <c r="G530" s="128" t="s">
        <v>70</v>
      </c>
      <c r="H530" s="127" t="s">
        <v>71</v>
      </c>
      <c r="I530" s="127" t="s">
        <v>72</v>
      </c>
      <c r="J530" s="127" t="s">
        <v>73</v>
      </c>
    </row>
    <row r="531" spans="1:10" s="112" customFormat="1" ht="12.75" customHeight="1">
      <c r="A531" s="114" t="s">
        <v>518</v>
      </c>
      <c r="B531" s="114" t="s">
        <v>506</v>
      </c>
      <c r="C531" s="114" t="s">
        <v>74</v>
      </c>
      <c r="D531" s="113" t="s">
        <v>81</v>
      </c>
      <c r="E531" s="367" t="s">
        <v>525</v>
      </c>
      <c r="F531" s="367"/>
      <c r="G531" s="114" t="s">
        <v>76</v>
      </c>
      <c r="H531" s="129">
        <v>1</v>
      </c>
      <c r="I531" s="115">
        <v>55.97</v>
      </c>
      <c r="J531" s="115">
        <v>55.97</v>
      </c>
    </row>
    <row r="532" spans="1:10" s="112" customFormat="1" ht="12.75" customHeight="1">
      <c r="A532" s="132" t="s">
        <v>520</v>
      </c>
      <c r="B532" s="132" t="s">
        <v>561</v>
      </c>
      <c r="C532" s="132" t="s">
        <v>79</v>
      </c>
      <c r="D532" s="130" t="s">
        <v>84</v>
      </c>
      <c r="E532" s="362" t="s">
        <v>525</v>
      </c>
      <c r="F532" s="362"/>
      <c r="G532" s="132" t="s">
        <v>85</v>
      </c>
      <c r="H532" s="133">
        <v>0.5</v>
      </c>
      <c r="I532" s="134">
        <v>21.47</v>
      </c>
      <c r="J532" s="134">
        <v>10.73</v>
      </c>
    </row>
    <row r="533" spans="1:10" s="112" customFormat="1" ht="12.75" customHeight="1">
      <c r="A533" s="132" t="s">
        <v>520</v>
      </c>
      <c r="B533" s="132" t="s">
        <v>526</v>
      </c>
      <c r="C533" s="132" t="s">
        <v>79</v>
      </c>
      <c r="D533" s="130" t="s">
        <v>86</v>
      </c>
      <c r="E533" s="362" t="s">
        <v>525</v>
      </c>
      <c r="F533" s="362"/>
      <c r="G533" s="132" t="s">
        <v>85</v>
      </c>
      <c r="H533" s="133">
        <v>0.6</v>
      </c>
      <c r="I533" s="134">
        <v>16.86</v>
      </c>
      <c r="J533" s="134">
        <v>10.11</v>
      </c>
    </row>
    <row r="534" spans="1:10" s="112" customFormat="1" ht="12.75" customHeight="1">
      <c r="A534" s="136" t="s">
        <v>527</v>
      </c>
      <c r="B534" s="136" t="s">
        <v>571</v>
      </c>
      <c r="C534" s="136" t="s">
        <v>79</v>
      </c>
      <c r="D534" s="135" t="s">
        <v>87</v>
      </c>
      <c r="E534" s="363" t="s">
        <v>529</v>
      </c>
      <c r="F534" s="363"/>
      <c r="G534" s="136" t="s">
        <v>80</v>
      </c>
      <c r="H534" s="137">
        <v>0.01</v>
      </c>
      <c r="I534" s="138">
        <v>105.01</v>
      </c>
      <c r="J534" s="138">
        <v>1.05</v>
      </c>
    </row>
    <row r="535" spans="1:10" s="112" customFormat="1" ht="12.75" customHeight="1">
      <c r="A535" s="136" t="s">
        <v>527</v>
      </c>
      <c r="B535" s="136" t="s">
        <v>585</v>
      </c>
      <c r="C535" s="136" t="s">
        <v>79</v>
      </c>
      <c r="D535" s="135" t="s">
        <v>88</v>
      </c>
      <c r="E535" s="363" t="s">
        <v>529</v>
      </c>
      <c r="F535" s="363"/>
      <c r="G535" s="136" t="s">
        <v>89</v>
      </c>
      <c r="H535" s="137">
        <v>7.5</v>
      </c>
      <c r="I535" s="138">
        <v>0.64</v>
      </c>
      <c r="J535" s="138">
        <v>4.8</v>
      </c>
    </row>
    <row r="536" spans="1:10" s="112" customFormat="1" ht="12.75" customHeight="1">
      <c r="A536" s="136" t="s">
        <v>527</v>
      </c>
      <c r="B536" s="136" t="s">
        <v>594</v>
      </c>
      <c r="C536" s="136" t="s">
        <v>74</v>
      </c>
      <c r="D536" s="135" t="s">
        <v>90</v>
      </c>
      <c r="E536" s="363" t="s">
        <v>529</v>
      </c>
      <c r="F536" s="363"/>
      <c r="G536" s="136" t="s">
        <v>96</v>
      </c>
      <c r="H536" s="137">
        <v>16</v>
      </c>
      <c r="I536" s="138">
        <v>1.83</v>
      </c>
      <c r="J536" s="138">
        <v>29.28</v>
      </c>
    </row>
    <row r="537" spans="1:10" s="112" customFormat="1" ht="12.75" customHeight="1">
      <c r="A537" s="148"/>
      <c r="B537" s="148"/>
      <c r="C537" s="148"/>
      <c r="D537" s="139"/>
      <c r="E537" s="139" t="s">
        <v>536</v>
      </c>
      <c r="F537" s="140">
        <v>8.48</v>
      </c>
      <c r="G537" s="139" t="s">
        <v>537</v>
      </c>
      <c r="H537" s="140">
        <v>7.19</v>
      </c>
      <c r="I537" s="139" t="s">
        <v>538</v>
      </c>
      <c r="J537" s="140">
        <v>15.67</v>
      </c>
    </row>
    <row r="538" spans="1:10" s="112" customFormat="1" ht="12.75" customHeight="1">
      <c r="A538" s="148"/>
      <c r="B538" s="148"/>
      <c r="C538" s="148"/>
      <c r="D538" s="139"/>
      <c r="E538" s="139" t="s">
        <v>539</v>
      </c>
      <c r="F538" s="140">
        <v>14.630558000000001</v>
      </c>
      <c r="G538" s="139"/>
      <c r="H538" s="368" t="s">
        <v>540</v>
      </c>
      <c r="I538" s="368"/>
      <c r="J538" s="140">
        <v>70.599999999999994</v>
      </c>
    </row>
    <row r="539" spans="1:10" s="112" customFormat="1" ht="12.75" customHeight="1" thickBot="1">
      <c r="A539" s="150"/>
      <c r="B539" s="150"/>
      <c r="C539" s="150"/>
      <c r="D539" s="141"/>
      <c r="E539" s="141"/>
      <c r="F539" s="141"/>
      <c r="G539" s="141" t="s">
        <v>541</v>
      </c>
      <c r="H539" s="142">
        <v>75.05</v>
      </c>
      <c r="I539" s="141" t="s">
        <v>542</v>
      </c>
      <c r="J539" s="143">
        <v>5298.53</v>
      </c>
    </row>
    <row r="540" spans="1:10" s="112" customFormat="1" ht="12.75" customHeight="1" thickTop="1">
      <c r="A540" s="151"/>
      <c r="B540" s="151"/>
      <c r="C540" s="151"/>
      <c r="D540" s="152"/>
      <c r="E540" s="152"/>
      <c r="F540" s="152"/>
      <c r="G540" s="152"/>
      <c r="H540" s="152"/>
      <c r="I540" s="152"/>
      <c r="J540" s="152"/>
    </row>
    <row r="541" spans="1:10" s="112" customFormat="1" ht="12.75" customHeight="1">
      <c r="A541" s="128" t="s">
        <v>169</v>
      </c>
      <c r="B541" s="128" t="s">
        <v>67</v>
      </c>
      <c r="C541" s="128" t="s">
        <v>68</v>
      </c>
      <c r="D541" s="126" t="s">
        <v>69</v>
      </c>
      <c r="E541" s="366" t="s">
        <v>517</v>
      </c>
      <c r="F541" s="366"/>
      <c r="G541" s="128" t="s">
        <v>70</v>
      </c>
      <c r="H541" s="127" t="s">
        <v>71</v>
      </c>
      <c r="I541" s="127" t="s">
        <v>72</v>
      </c>
      <c r="J541" s="127" t="s">
        <v>73</v>
      </c>
    </row>
    <row r="542" spans="1:10" s="112" customFormat="1" ht="12.75" customHeight="1">
      <c r="A542" s="114" t="s">
        <v>518</v>
      </c>
      <c r="B542" s="114" t="s">
        <v>507</v>
      </c>
      <c r="C542" s="114" t="s">
        <v>74</v>
      </c>
      <c r="D542" s="113" t="s">
        <v>508</v>
      </c>
      <c r="E542" s="367" t="s">
        <v>525</v>
      </c>
      <c r="F542" s="367"/>
      <c r="G542" s="114" t="s">
        <v>83</v>
      </c>
      <c r="H542" s="129">
        <v>1</v>
      </c>
      <c r="I542" s="115">
        <v>0.37</v>
      </c>
      <c r="J542" s="115">
        <v>0.37</v>
      </c>
    </row>
    <row r="543" spans="1:10" s="112" customFormat="1" ht="12.75" customHeight="1">
      <c r="A543" s="136" t="s">
        <v>527</v>
      </c>
      <c r="B543" s="136" t="s">
        <v>595</v>
      </c>
      <c r="C543" s="136" t="s">
        <v>74</v>
      </c>
      <c r="D543" s="135" t="s">
        <v>596</v>
      </c>
      <c r="E543" s="363" t="s">
        <v>597</v>
      </c>
      <c r="F543" s="363"/>
      <c r="G543" s="136" t="s">
        <v>76</v>
      </c>
      <c r="H543" s="137">
        <v>1</v>
      </c>
      <c r="I543" s="138">
        <v>0.37</v>
      </c>
      <c r="J543" s="138">
        <v>0.37</v>
      </c>
    </row>
    <row r="544" spans="1:10" s="112" customFormat="1" ht="12.75" customHeight="1">
      <c r="A544" s="148"/>
      <c r="B544" s="148"/>
      <c r="C544" s="148"/>
      <c r="D544" s="139"/>
      <c r="E544" s="139" t="s">
        <v>536</v>
      </c>
      <c r="F544" s="140">
        <v>0</v>
      </c>
      <c r="G544" s="139" t="s">
        <v>537</v>
      </c>
      <c r="H544" s="140">
        <v>0</v>
      </c>
      <c r="I544" s="139" t="s">
        <v>538</v>
      </c>
      <c r="J544" s="140">
        <v>0</v>
      </c>
    </row>
    <row r="545" spans="1:10" s="112" customFormat="1" ht="12.75" customHeight="1">
      <c r="A545" s="148"/>
      <c r="B545" s="148"/>
      <c r="C545" s="148"/>
      <c r="D545" s="139"/>
      <c r="E545" s="139" t="s">
        <v>539</v>
      </c>
      <c r="F545" s="140">
        <v>9.6717999999999998E-2</v>
      </c>
      <c r="G545" s="139"/>
      <c r="H545" s="368" t="s">
        <v>540</v>
      </c>
      <c r="I545" s="368"/>
      <c r="J545" s="140">
        <v>0.47</v>
      </c>
    </row>
    <row r="546" spans="1:10" s="112" customFormat="1" ht="12.75" customHeight="1" thickBot="1">
      <c r="A546" s="150"/>
      <c r="B546" s="150"/>
      <c r="C546" s="150"/>
      <c r="D546" s="141"/>
      <c r="E546" s="141"/>
      <c r="F546" s="141"/>
      <c r="G546" s="141" t="s">
        <v>541</v>
      </c>
      <c r="H546" s="142">
        <v>1495.74</v>
      </c>
      <c r="I546" s="141" t="s">
        <v>542</v>
      </c>
      <c r="J546" s="143">
        <v>703</v>
      </c>
    </row>
    <row r="547" spans="1:10" s="112" customFormat="1" ht="12.75" customHeight="1" thickTop="1">
      <c r="A547" s="151"/>
      <c r="B547" s="151"/>
      <c r="C547" s="151"/>
      <c r="D547" s="152"/>
      <c r="E547" s="152"/>
      <c r="F547" s="152"/>
      <c r="G547" s="152"/>
      <c r="H547" s="152"/>
      <c r="I547" s="152"/>
      <c r="J547" s="152"/>
    </row>
    <row r="548" spans="1:10" s="112" customFormat="1" ht="12.75" customHeight="1">
      <c r="A548" s="119" t="s">
        <v>171</v>
      </c>
      <c r="B548" s="119"/>
      <c r="C548" s="119"/>
      <c r="D548" s="109" t="s">
        <v>129</v>
      </c>
      <c r="E548" s="109"/>
      <c r="F548" s="365"/>
      <c r="G548" s="365"/>
      <c r="H548" s="110"/>
      <c r="I548" s="109"/>
      <c r="J548" s="111">
        <v>913.88</v>
      </c>
    </row>
    <row r="549" spans="1:10" s="112" customFormat="1" ht="12.75" customHeight="1">
      <c r="A549" s="128" t="s">
        <v>172</v>
      </c>
      <c r="B549" s="128" t="s">
        <v>67</v>
      </c>
      <c r="C549" s="128" t="s">
        <v>68</v>
      </c>
      <c r="D549" s="126" t="s">
        <v>69</v>
      </c>
      <c r="E549" s="366" t="s">
        <v>517</v>
      </c>
      <c r="F549" s="366"/>
      <c r="G549" s="128" t="s">
        <v>70</v>
      </c>
      <c r="H549" s="127" t="s">
        <v>71</v>
      </c>
      <c r="I549" s="127" t="s">
        <v>72</v>
      </c>
      <c r="J549" s="127" t="s">
        <v>73</v>
      </c>
    </row>
    <row r="550" spans="1:10" s="112" customFormat="1" ht="12.75" customHeight="1">
      <c r="A550" s="114" t="s">
        <v>518</v>
      </c>
      <c r="B550" s="114" t="s">
        <v>509</v>
      </c>
      <c r="C550" s="114" t="s">
        <v>79</v>
      </c>
      <c r="D550" s="113" t="s">
        <v>131</v>
      </c>
      <c r="E550" s="367" t="s">
        <v>523</v>
      </c>
      <c r="F550" s="367"/>
      <c r="G550" s="114" t="s">
        <v>113</v>
      </c>
      <c r="H550" s="129">
        <v>1</v>
      </c>
      <c r="I550" s="115">
        <v>1.27</v>
      </c>
      <c r="J550" s="115">
        <v>1.27</v>
      </c>
    </row>
    <row r="551" spans="1:10" s="112" customFormat="1" ht="12.75" customHeight="1">
      <c r="A551" s="132" t="s">
        <v>520</v>
      </c>
      <c r="B551" s="132" t="s">
        <v>598</v>
      </c>
      <c r="C551" s="132" t="s">
        <v>79</v>
      </c>
      <c r="D551" s="130" t="s">
        <v>396</v>
      </c>
      <c r="E551" s="362" t="s">
        <v>525</v>
      </c>
      <c r="F551" s="362"/>
      <c r="G551" s="132" t="s">
        <v>85</v>
      </c>
      <c r="H551" s="133">
        <v>3.6999999999999998E-2</v>
      </c>
      <c r="I551" s="134">
        <v>22.85</v>
      </c>
      <c r="J551" s="134">
        <v>0.84</v>
      </c>
    </row>
    <row r="552" spans="1:10" s="112" customFormat="1" ht="12.75" customHeight="1">
      <c r="A552" s="132" t="s">
        <v>520</v>
      </c>
      <c r="B552" s="132" t="s">
        <v>526</v>
      </c>
      <c r="C552" s="132" t="s">
        <v>79</v>
      </c>
      <c r="D552" s="130" t="s">
        <v>86</v>
      </c>
      <c r="E552" s="362" t="s">
        <v>525</v>
      </c>
      <c r="F552" s="362"/>
      <c r="G552" s="132" t="s">
        <v>85</v>
      </c>
      <c r="H552" s="133">
        <v>1.6E-2</v>
      </c>
      <c r="I552" s="134">
        <v>16.86</v>
      </c>
      <c r="J552" s="134">
        <v>0.26</v>
      </c>
    </row>
    <row r="553" spans="1:10" s="112" customFormat="1" ht="12.75" customHeight="1">
      <c r="A553" s="136" t="s">
        <v>527</v>
      </c>
      <c r="B553" s="136" t="s">
        <v>599</v>
      </c>
      <c r="C553" s="136" t="s">
        <v>79</v>
      </c>
      <c r="D553" s="135" t="s">
        <v>461</v>
      </c>
      <c r="E553" s="363" t="s">
        <v>529</v>
      </c>
      <c r="F553" s="363"/>
      <c r="G553" s="136" t="s">
        <v>89</v>
      </c>
      <c r="H553" s="137">
        <v>0.106</v>
      </c>
      <c r="I553" s="138">
        <v>1.64</v>
      </c>
      <c r="J553" s="138">
        <v>0.17</v>
      </c>
    </row>
    <row r="554" spans="1:10" s="112" customFormat="1" ht="12.75" customHeight="1">
      <c r="A554" s="148"/>
      <c r="B554" s="148"/>
      <c r="C554" s="148"/>
      <c r="D554" s="139"/>
      <c r="E554" s="139" t="s">
        <v>536</v>
      </c>
      <c r="F554" s="140">
        <v>0.43</v>
      </c>
      <c r="G554" s="139" t="s">
        <v>537</v>
      </c>
      <c r="H554" s="140">
        <v>0.37</v>
      </c>
      <c r="I554" s="139" t="s">
        <v>538</v>
      </c>
      <c r="J554" s="140">
        <v>0.8</v>
      </c>
    </row>
    <row r="555" spans="1:10" s="112" customFormat="1" ht="12.75" customHeight="1">
      <c r="A555" s="148"/>
      <c r="B555" s="148"/>
      <c r="C555" s="148"/>
      <c r="D555" s="139"/>
      <c r="E555" s="139" t="s">
        <v>539</v>
      </c>
      <c r="F555" s="140">
        <v>0.331978</v>
      </c>
      <c r="G555" s="139"/>
      <c r="H555" s="368" t="s">
        <v>540</v>
      </c>
      <c r="I555" s="368"/>
      <c r="J555" s="140">
        <v>1.6</v>
      </c>
    </row>
    <row r="556" spans="1:10" s="112" customFormat="1" ht="12.75" customHeight="1" thickBot="1">
      <c r="A556" s="150"/>
      <c r="B556" s="150"/>
      <c r="C556" s="150"/>
      <c r="D556" s="141"/>
      <c r="E556" s="141"/>
      <c r="F556" s="141"/>
      <c r="G556" s="141" t="s">
        <v>541</v>
      </c>
      <c r="H556" s="142">
        <v>294.39999999999998</v>
      </c>
      <c r="I556" s="141" t="s">
        <v>542</v>
      </c>
      <c r="J556" s="143">
        <v>471.04</v>
      </c>
    </row>
    <row r="557" spans="1:10" s="112" customFormat="1" ht="12.75" customHeight="1" thickTop="1">
      <c r="A557" s="151"/>
      <c r="B557" s="151"/>
      <c r="C557" s="151"/>
      <c r="D557" s="152"/>
      <c r="E557" s="152"/>
      <c r="F557" s="152"/>
      <c r="G557" s="152"/>
      <c r="H557" s="152"/>
      <c r="I557" s="152"/>
      <c r="J557" s="152"/>
    </row>
    <row r="558" spans="1:10" s="112" customFormat="1" ht="12.75" customHeight="1">
      <c r="A558" s="128" t="s">
        <v>173</v>
      </c>
      <c r="B558" s="128" t="s">
        <v>67</v>
      </c>
      <c r="C558" s="128" t="s">
        <v>68</v>
      </c>
      <c r="D558" s="126" t="s">
        <v>69</v>
      </c>
      <c r="E558" s="366" t="s">
        <v>517</v>
      </c>
      <c r="F558" s="366"/>
      <c r="G558" s="128" t="s">
        <v>70</v>
      </c>
      <c r="H558" s="127" t="s">
        <v>71</v>
      </c>
      <c r="I558" s="127" t="s">
        <v>72</v>
      </c>
      <c r="J558" s="127" t="s">
        <v>73</v>
      </c>
    </row>
    <row r="559" spans="1:10" s="112" customFormat="1" ht="12.75" customHeight="1">
      <c r="A559" s="117" t="s">
        <v>527</v>
      </c>
      <c r="B559" s="117" t="s">
        <v>510</v>
      </c>
      <c r="C559" s="117" t="s">
        <v>79</v>
      </c>
      <c r="D559" s="116" t="s">
        <v>97</v>
      </c>
      <c r="E559" s="369" t="s">
        <v>529</v>
      </c>
      <c r="F559" s="369"/>
      <c r="G559" s="117" t="s">
        <v>96</v>
      </c>
      <c r="H559" s="144">
        <v>1</v>
      </c>
      <c r="I559" s="118">
        <v>75.73</v>
      </c>
      <c r="J559" s="118">
        <v>75.73</v>
      </c>
    </row>
    <row r="560" spans="1:10" s="112" customFormat="1" ht="12.75" customHeight="1">
      <c r="A560" s="148"/>
      <c r="B560" s="148"/>
      <c r="C560" s="148"/>
      <c r="D560" s="139"/>
      <c r="E560" s="139" t="s">
        <v>536</v>
      </c>
      <c r="F560" s="140">
        <v>0</v>
      </c>
      <c r="G560" s="139" t="s">
        <v>537</v>
      </c>
      <c r="H560" s="140">
        <v>0</v>
      </c>
      <c r="I560" s="139" t="s">
        <v>538</v>
      </c>
      <c r="J560" s="140">
        <v>0</v>
      </c>
    </row>
    <row r="561" spans="1:10" s="112" customFormat="1" ht="12.75" customHeight="1">
      <c r="A561" s="148"/>
      <c r="B561" s="148"/>
      <c r="C561" s="148"/>
      <c r="D561" s="139"/>
      <c r="E561" s="139" t="s">
        <v>539</v>
      </c>
      <c r="F561" s="140">
        <v>19.8</v>
      </c>
      <c r="G561" s="139"/>
      <c r="H561" s="368" t="s">
        <v>540</v>
      </c>
      <c r="I561" s="368"/>
      <c r="J561" s="140">
        <v>95.53</v>
      </c>
    </row>
    <row r="562" spans="1:10" s="112" customFormat="1" ht="12.75" customHeight="1" thickBot="1">
      <c r="A562" s="150"/>
      <c r="B562" s="150"/>
      <c r="C562" s="150"/>
      <c r="D562" s="141"/>
      <c r="E562" s="141"/>
      <c r="F562" s="141"/>
      <c r="G562" s="141" t="s">
        <v>541</v>
      </c>
      <c r="H562" s="142">
        <v>2</v>
      </c>
      <c r="I562" s="141" t="s">
        <v>542</v>
      </c>
      <c r="J562" s="143">
        <v>191.06</v>
      </c>
    </row>
    <row r="563" spans="1:10" s="112" customFormat="1" ht="12.75" customHeight="1" thickTop="1">
      <c r="A563" s="151"/>
      <c r="B563" s="151"/>
      <c r="C563" s="151"/>
      <c r="D563" s="152"/>
      <c r="E563" s="152"/>
      <c r="F563" s="152"/>
      <c r="G563" s="152"/>
      <c r="H563" s="152"/>
      <c r="I563" s="152"/>
      <c r="J563" s="152"/>
    </row>
    <row r="564" spans="1:10" s="112" customFormat="1" ht="12.75" customHeight="1">
      <c r="A564" s="128" t="s">
        <v>174</v>
      </c>
      <c r="B564" s="128" t="s">
        <v>67</v>
      </c>
      <c r="C564" s="128" t="s">
        <v>68</v>
      </c>
      <c r="D564" s="126" t="s">
        <v>69</v>
      </c>
      <c r="E564" s="366" t="s">
        <v>517</v>
      </c>
      <c r="F564" s="366"/>
      <c r="G564" s="128" t="s">
        <v>70</v>
      </c>
      <c r="H564" s="127" t="s">
        <v>71</v>
      </c>
      <c r="I564" s="127" t="s">
        <v>72</v>
      </c>
      <c r="J564" s="127" t="s">
        <v>73</v>
      </c>
    </row>
    <row r="565" spans="1:10" s="112" customFormat="1" ht="12.75" customHeight="1">
      <c r="A565" s="114" t="s">
        <v>518</v>
      </c>
      <c r="B565" s="114" t="s">
        <v>512</v>
      </c>
      <c r="C565" s="114" t="s">
        <v>256</v>
      </c>
      <c r="D565" s="113" t="s">
        <v>436</v>
      </c>
      <c r="E565" s="367" t="s">
        <v>392</v>
      </c>
      <c r="F565" s="367"/>
      <c r="G565" s="114" t="s">
        <v>136</v>
      </c>
      <c r="H565" s="129">
        <v>1</v>
      </c>
      <c r="I565" s="115">
        <v>99.8</v>
      </c>
      <c r="J565" s="115">
        <v>99.8</v>
      </c>
    </row>
    <row r="566" spans="1:10" s="112" customFormat="1" ht="12.75" customHeight="1">
      <c r="A566" s="370" t="s">
        <v>419</v>
      </c>
      <c r="B566" s="370" t="s">
        <v>67</v>
      </c>
      <c r="C566" s="370" t="s">
        <v>68</v>
      </c>
      <c r="D566" s="366" t="s">
        <v>600</v>
      </c>
      <c r="E566" s="371" t="s">
        <v>601</v>
      </c>
      <c r="F566" s="370" t="s">
        <v>602</v>
      </c>
      <c r="G566" s="371"/>
      <c r="H566" s="370" t="s">
        <v>603</v>
      </c>
      <c r="I566" s="371"/>
      <c r="J566" s="371" t="s">
        <v>604</v>
      </c>
    </row>
    <row r="567" spans="1:10" s="112" customFormat="1" ht="12.75" customHeight="1">
      <c r="A567" s="370"/>
      <c r="B567" s="370"/>
      <c r="C567" s="370"/>
      <c r="D567" s="371"/>
      <c r="E567" s="371"/>
      <c r="F567" s="127" t="s">
        <v>605</v>
      </c>
      <c r="G567" s="127" t="s">
        <v>606</v>
      </c>
      <c r="H567" s="127" t="s">
        <v>605</v>
      </c>
      <c r="I567" s="127" t="s">
        <v>606</v>
      </c>
      <c r="J567" s="371"/>
    </row>
    <row r="568" spans="1:10" s="112" customFormat="1" ht="12.75" customHeight="1">
      <c r="A568" s="136" t="s">
        <v>527</v>
      </c>
      <c r="B568" s="136" t="s">
        <v>418</v>
      </c>
      <c r="C568" s="136" t="s">
        <v>256</v>
      </c>
      <c r="D568" s="135" t="s">
        <v>417</v>
      </c>
      <c r="E568" s="137">
        <v>1</v>
      </c>
      <c r="F568" s="138">
        <v>0.3</v>
      </c>
      <c r="G568" s="138">
        <v>0.7</v>
      </c>
      <c r="H568" s="145">
        <v>138.56720000000001</v>
      </c>
      <c r="I568" s="145">
        <v>50.613900000000001</v>
      </c>
      <c r="J568" s="145">
        <v>76.999899999999997</v>
      </c>
    </row>
    <row r="569" spans="1:10" s="112" customFormat="1" ht="12.75" customHeight="1">
      <c r="A569" s="372"/>
      <c r="B569" s="372"/>
      <c r="C569" s="372"/>
      <c r="D569" s="372"/>
      <c r="E569" s="372"/>
      <c r="F569" s="372" t="s">
        <v>609</v>
      </c>
      <c r="G569" s="372"/>
      <c r="H569" s="372"/>
      <c r="I569" s="372"/>
      <c r="J569" s="146">
        <v>76.999899999999997</v>
      </c>
    </row>
    <row r="570" spans="1:10" s="112" customFormat="1" ht="12.75" customHeight="1">
      <c r="A570" s="128" t="s">
        <v>416</v>
      </c>
      <c r="B570" s="128" t="s">
        <v>67</v>
      </c>
      <c r="C570" s="128" t="s">
        <v>68</v>
      </c>
      <c r="D570" s="126" t="s">
        <v>610</v>
      </c>
      <c r="E570" s="127" t="s">
        <v>601</v>
      </c>
      <c r="F570" s="371" t="s">
        <v>611</v>
      </c>
      <c r="G570" s="371"/>
      <c r="H570" s="371"/>
      <c r="I570" s="371"/>
      <c r="J570" s="127" t="s">
        <v>604</v>
      </c>
    </row>
    <row r="571" spans="1:10" s="112" customFormat="1" ht="12.75" customHeight="1">
      <c r="A571" s="136" t="s">
        <v>527</v>
      </c>
      <c r="B571" s="136" t="s">
        <v>435</v>
      </c>
      <c r="C571" s="136" t="s">
        <v>256</v>
      </c>
      <c r="D571" s="135" t="s">
        <v>434</v>
      </c>
      <c r="E571" s="137">
        <v>1</v>
      </c>
      <c r="F571" s="135"/>
      <c r="G571" s="135"/>
      <c r="H571" s="135"/>
      <c r="I571" s="145">
        <v>21.9057</v>
      </c>
      <c r="J571" s="145">
        <v>21.9057</v>
      </c>
    </row>
    <row r="572" spans="1:10" s="112" customFormat="1" ht="12.75" customHeight="1">
      <c r="A572" s="136" t="s">
        <v>527</v>
      </c>
      <c r="B572" s="136" t="s">
        <v>433</v>
      </c>
      <c r="C572" s="136" t="s">
        <v>256</v>
      </c>
      <c r="D572" s="135" t="s">
        <v>432</v>
      </c>
      <c r="E572" s="137">
        <v>0.5</v>
      </c>
      <c r="F572" s="135"/>
      <c r="G572" s="135"/>
      <c r="H572" s="135"/>
      <c r="I572" s="145">
        <v>25.687799999999999</v>
      </c>
      <c r="J572" s="145">
        <v>12.8439</v>
      </c>
    </row>
    <row r="573" spans="1:10" s="112" customFormat="1" ht="12.75" customHeight="1">
      <c r="A573" s="136" t="s">
        <v>527</v>
      </c>
      <c r="B573" s="136" t="s">
        <v>413</v>
      </c>
      <c r="C573" s="136" t="s">
        <v>256</v>
      </c>
      <c r="D573" s="135" t="s">
        <v>412</v>
      </c>
      <c r="E573" s="137">
        <v>1</v>
      </c>
      <c r="F573" s="135"/>
      <c r="G573" s="135"/>
      <c r="H573" s="135"/>
      <c r="I573" s="145">
        <v>17.644600000000001</v>
      </c>
      <c r="J573" s="145">
        <v>17.644600000000001</v>
      </c>
    </row>
    <row r="574" spans="1:10" s="112" customFormat="1" ht="12.75" customHeight="1">
      <c r="A574" s="372"/>
      <c r="B574" s="372"/>
      <c r="C574" s="372"/>
      <c r="D574" s="372"/>
      <c r="E574" s="372"/>
      <c r="F574" s="372" t="s">
        <v>612</v>
      </c>
      <c r="G574" s="372"/>
      <c r="H574" s="372"/>
      <c r="I574" s="372"/>
      <c r="J574" s="146">
        <v>52.394199999999998</v>
      </c>
    </row>
    <row r="575" spans="1:10" s="112" customFormat="1" ht="12.75" customHeight="1">
      <c r="A575" s="372"/>
      <c r="B575" s="372"/>
      <c r="C575" s="372"/>
      <c r="D575" s="372"/>
      <c r="E575" s="372"/>
      <c r="F575" s="372" t="s">
        <v>613</v>
      </c>
      <c r="G575" s="372"/>
      <c r="H575" s="372"/>
      <c r="I575" s="372"/>
      <c r="J575" s="146">
        <v>0</v>
      </c>
    </row>
    <row r="576" spans="1:10" s="112" customFormat="1" ht="12.75" customHeight="1">
      <c r="A576" s="372"/>
      <c r="B576" s="372"/>
      <c r="C576" s="372"/>
      <c r="D576" s="372"/>
      <c r="E576" s="372"/>
      <c r="F576" s="372" t="s">
        <v>614</v>
      </c>
      <c r="G576" s="372"/>
      <c r="H576" s="372"/>
      <c r="I576" s="372"/>
      <c r="J576" s="146">
        <v>129.39410000000001</v>
      </c>
    </row>
    <row r="577" spans="1:10" s="112" customFormat="1" ht="12.75" customHeight="1">
      <c r="A577" s="372"/>
      <c r="B577" s="372"/>
      <c r="C577" s="372"/>
      <c r="D577" s="372"/>
      <c r="E577" s="372"/>
      <c r="F577" s="372" t="s">
        <v>615</v>
      </c>
      <c r="G577" s="372"/>
      <c r="H577" s="372"/>
      <c r="I577" s="372"/>
      <c r="J577" s="146">
        <v>0</v>
      </c>
    </row>
    <row r="578" spans="1:10" s="112" customFormat="1" ht="12.75" customHeight="1">
      <c r="A578" s="372"/>
      <c r="B578" s="372"/>
      <c r="C578" s="372"/>
      <c r="D578" s="372"/>
      <c r="E578" s="372"/>
      <c r="F578" s="372" t="s">
        <v>616</v>
      </c>
      <c r="G578" s="372"/>
      <c r="H578" s="372"/>
      <c r="I578" s="372"/>
      <c r="J578" s="146">
        <v>0</v>
      </c>
    </row>
    <row r="579" spans="1:10" s="112" customFormat="1" ht="12.75" customHeight="1">
      <c r="A579" s="372"/>
      <c r="B579" s="372"/>
      <c r="C579" s="372"/>
      <c r="D579" s="372"/>
      <c r="E579" s="372"/>
      <c r="F579" s="372" t="s">
        <v>617</v>
      </c>
      <c r="G579" s="372"/>
      <c r="H579" s="372"/>
      <c r="I579" s="372"/>
      <c r="J579" s="146">
        <v>4</v>
      </c>
    </row>
    <row r="580" spans="1:10" s="112" customFormat="1" ht="12.75" customHeight="1">
      <c r="A580" s="372"/>
      <c r="B580" s="372"/>
      <c r="C580" s="372"/>
      <c r="D580" s="372"/>
      <c r="E580" s="372"/>
      <c r="F580" s="372" t="s">
        <v>618</v>
      </c>
      <c r="G580" s="372"/>
      <c r="H580" s="372"/>
      <c r="I580" s="372"/>
      <c r="J580" s="146">
        <v>32.348500000000001</v>
      </c>
    </row>
    <row r="581" spans="1:10" s="112" customFormat="1" ht="12.75" customHeight="1">
      <c r="A581" s="128" t="s">
        <v>390</v>
      </c>
      <c r="B581" s="128" t="s">
        <v>68</v>
      </c>
      <c r="C581" s="128" t="s">
        <v>67</v>
      </c>
      <c r="D581" s="126" t="s">
        <v>529</v>
      </c>
      <c r="E581" s="127" t="s">
        <v>601</v>
      </c>
      <c r="F581" s="127" t="s">
        <v>619</v>
      </c>
      <c r="G581" s="371" t="s">
        <v>620</v>
      </c>
      <c r="H581" s="371"/>
      <c r="I581" s="371"/>
      <c r="J581" s="127" t="s">
        <v>604</v>
      </c>
    </row>
    <row r="582" spans="1:10" s="112" customFormat="1" ht="12.75" customHeight="1">
      <c r="A582" s="136" t="s">
        <v>527</v>
      </c>
      <c r="B582" s="136" t="s">
        <v>256</v>
      </c>
      <c r="C582" s="136" t="s">
        <v>422</v>
      </c>
      <c r="D582" s="135" t="s">
        <v>431</v>
      </c>
      <c r="E582" s="137">
        <v>0.69699999999999995</v>
      </c>
      <c r="F582" s="136" t="s">
        <v>411</v>
      </c>
      <c r="G582" s="373">
        <v>27.900300000000001</v>
      </c>
      <c r="H582" s="373"/>
      <c r="I582" s="363"/>
      <c r="J582" s="145">
        <v>19.4465</v>
      </c>
    </row>
    <row r="583" spans="1:10" s="112" customFormat="1" ht="12.75" customHeight="1">
      <c r="A583" s="136" t="s">
        <v>527</v>
      </c>
      <c r="B583" s="136" t="s">
        <v>256</v>
      </c>
      <c r="C583" s="136" t="s">
        <v>421</v>
      </c>
      <c r="D583" s="135" t="s">
        <v>430</v>
      </c>
      <c r="E583" s="137">
        <v>3</v>
      </c>
      <c r="F583" s="136" t="s">
        <v>0</v>
      </c>
      <c r="G583" s="373">
        <v>12.1395</v>
      </c>
      <c r="H583" s="373"/>
      <c r="I583" s="363"/>
      <c r="J583" s="145">
        <v>36.418500000000002</v>
      </c>
    </row>
    <row r="584" spans="1:10" s="112" customFormat="1" ht="12.75" customHeight="1">
      <c r="A584" s="136" t="s">
        <v>527</v>
      </c>
      <c r="B584" s="136" t="s">
        <v>256</v>
      </c>
      <c r="C584" s="136" t="s">
        <v>420</v>
      </c>
      <c r="D584" s="135" t="s">
        <v>429</v>
      </c>
      <c r="E584" s="137">
        <v>0.25622</v>
      </c>
      <c r="F584" s="136" t="s">
        <v>428</v>
      </c>
      <c r="G584" s="373">
        <v>26.8445</v>
      </c>
      <c r="H584" s="373"/>
      <c r="I584" s="363"/>
      <c r="J584" s="145">
        <v>6.8780999999999999</v>
      </c>
    </row>
    <row r="585" spans="1:10" s="112" customFormat="1" ht="12.75" customHeight="1">
      <c r="A585" s="372"/>
      <c r="B585" s="372"/>
      <c r="C585" s="372"/>
      <c r="D585" s="372"/>
      <c r="E585" s="372"/>
      <c r="F585" s="372" t="s">
        <v>621</v>
      </c>
      <c r="G585" s="372"/>
      <c r="H585" s="372"/>
      <c r="I585" s="372"/>
      <c r="J585" s="146">
        <v>62.743099999999998</v>
      </c>
    </row>
    <row r="586" spans="1:10" s="112" customFormat="1" ht="12.75" customHeight="1">
      <c r="A586" s="128" t="s">
        <v>427</v>
      </c>
      <c r="B586" s="128" t="s">
        <v>68</v>
      </c>
      <c r="C586" s="128" t="s">
        <v>67</v>
      </c>
      <c r="D586" s="126" t="s">
        <v>622</v>
      </c>
      <c r="E586" s="127" t="s">
        <v>601</v>
      </c>
      <c r="F586" s="127" t="s">
        <v>619</v>
      </c>
      <c r="G586" s="371" t="s">
        <v>620</v>
      </c>
      <c r="H586" s="371"/>
      <c r="I586" s="371"/>
      <c r="J586" s="127" t="s">
        <v>604</v>
      </c>
    </row>
    <row r="587" spans="1:10" s="112" customFormat="1" ht="12.75" customHeight="1">
      <c r="A587" s="132" t="s">
        <v>623</v>
      </c>
      <c r="B587" s="132" t="s">
        <v>256</v>
      </c>
      <c r="C587" s="132">
        <v>1106165</v>
      </c>
      <c r="D587" s="130" t="s">
        <v>426</v>
      </c>
      <c r="E587" s="133">
        <v>3.7499999999999999E-3</v>
      </c>
      <c r="F587" s="132" t="s">
        <v>80</v>
      </c>
      <c r="G587" s="374">
        <v>353.77</v>
      </c>
      <c r="H587" s="374"/>
      <c r="I587" s="362"/>
      <c r="J587" s="147">
        <v>1.3266</v>
      </c>
    </row>
    <row r="588" spans="1:10" s="112" customFormat="1" ht="12.75" customHeight="1">
      <c r="A588" s="132" t="s">
        <v>623</v>
      </c>
      <c r="B588" s="132" t="s">
        <v>256</v>
      </c>
      <c r="C588" s="132">
        <v>4805750</v>
      </c>
      <c r="D588" s="130" t="s">
        <v>425</v>
      </c>
      <c r="E588" s="133">
        <v>5.6550000000000003E-2</v>
      </c>
      <c r="F588" s="132" t="s">
        <v>80</v>
      </c>
      <c r="G588" s="374">
        <v>35.85</v>
      </c>
      <c r="H588" s="374"/>
      <c r="I588" s="362"/>
      <c r="J588" s="147">
        <v>2.0272999999999999</v>
      </c>
    </row>
    <row r="589" spans="1:10" s="112" customFormat="1" ht="12.75" customHeight="1">
      <c r="A589" s="132" t="s">
        <v>623</v>
      </c>
      <c r="B589" s="132" t="s">
        <v>256</v>
      </c>
      <c r="C589" s="132">
        <v>4815671</v>
      </c>
      <c r="D589" s="130" t="s">
        <v>424</v>
      </c>
      <c r="E589" s="133">
        <v>5.28E-2</v>
      </c>
      <c r="F589" s="132" t="s">
        <v>80</v>
      </c>
      <c r="G589" s="374">
        <v>14.03</v>
      </c>
      <c r="H589" s="374"/>
      <c r="I589" s="362"/>
      <c r="J589" s="147">
        <v>0.74080000000000001</v>
      </c>
    </row>
    <row r="590" spans="1:10" s="112" customFormat="1" ht="12.75" customHeight="1">
      <c r="A590" s="372"/>
      <c r="B590" s="372"/>
      <c r="C590" s="372"/>
      <c r="D590" s="372"/>
      <c r="E590" s="372"/>
      <c r="F590" s="372" t="s">
        <v>624</v>
      </c>
      <c r="G590" s="372"/>
      <c r="H590" s="372"/>
      <c r="I590" s="372"/>
      <c r="J590" s="146">
        <v>4.0946999999999996</v>
      </c>
    </row>
    <row r="591" spans="1:10" s="112" customFormat="1" ht="12.75" customHeight="1">
      <c r="A591" s="128" t="s">
        <v>410</v>
      </c>
      <c r="B591" s="128" t="s">
        <v>68</v>
      </c>
      <c r="C591" s="128" t="s">
        <v>527</v>
      </c>
      <c r="D591" s="126" t="s">
        <v>625</v>
      </c>
      <c r="E591" s="127" t="s">
        <v>67</v>
      </c>
      <c r="F591" s="127" t="s">
        <v>601</v>
      </c>
      <c r="G591" s="128" t="s">
        <v>619</v>
      </c>
      <c r="H591" s="371" t="s">
        <v>620</v>
      </c>
      <c r="I591" s="371"/>
      <c r="J591" s="127" t="s">
        <v>604</v>
      </c>
    </row>
    <row r="592" spans="1:10" s="112" customFormat="1" ht="12.75" customHeight="1">
      <c r="A592" s="132" t="s">
        <v>626</v>
      </c>
      <c r="B592" s="132" t="s">
        <v>256</v>
      </c>
      <c r="C592" s="132" t="s">
        <v>422</v>
      </c>
      <c r="D592" s="130" t="s">
        <v>628</v>
      </c>
      <c r="E592" s="131">
        <v>5914655</v>
      </c>
      <c r="F592" s="133">
        <v>6.9999999999999999E-4</v>
      </c>
      <c r="G592" s="132" t="s">
        <v>409</v>
      </c>
      <c r="H592" s="374">
        <v>30.28</v>
      </c>
      <c r="I592" s="362"/>
      <c r="J592" s="147">
        <v>2.12E-2</v>
      </c>
    </row>
    <row r="593" spans="1:10" s="112" customFormat="1" ht="12.75" customHeight="1">
      <c r="A593" s="132" t="s">
        <v>626</v>
      </c>
      <c r="B593" s="132" t="s">
        <v>256</v>
      </c>
      <c r="C593" s="132" t="s">
        <v>421</v>
      </c>
      <c r="D593" s="130" t="s">
        <v>628</v>
      </c>
      <c r="E593" s="131">
        <v>5914655</v>
      </c>
      <c r="F593" s="133">
        <v>1.9199999999999998E-2</v>
      </c>
      <c r="G593" s="132" t="s">
        <v>409</v>
      </c>
      <c r="H593" s="374">
        <v>30.28</v>
      </c>
      <c r="I593" s="362"/>
      <c r="J593" s="147">
        <v>0.58140000000000003</v>
      </c>
    </row>
    <row r="594" spans="1:10" s="112" customFormat="1" ht="12.75" customHeight="1">
      <c r="A594" s="132" t="s">
        <v>626</v>
      </c>
      <c r="B594" s="132" t="s">
        <v>256</v>
      </c>
      <c r="C594" s="132" t="s">
        <v>420</v>
      </c>
      <c r="D594" s="130" t="s">
        <v>628</v>
      </c>
      <c r="E594" s="131">
        <v>5914655</v>
      </c>
      <c r="F594" s="133">
        <v>3.5E-4</v>
      </c>
      <c r="G594" s="132" t="s">
        <v>409</v>
      </c>
      <c r="H594" s="374">
        <v>30.28</v>
      </c>
      <c r="I594" s="362"/>
      <c r="J594" s="147">
        <v>1.06E-2</v>
      </c>
    </row>
    <row r="595" spans="1:10" s="112" customFormat="1" ht="12.75" customHeight="1">
      <c r="A595" s="372"/>
      <c r="B595" s="372"/>
      <c r="C595" s="372"/>
      <c r="D595" s="372"/>
      <c r="E595" s="372"/>
      <c r="F595" s="372" t="s">
        <v>629</v>
      </c>
      <c r="G595" s="372"/>
      <c r="H595" s="372"/>
      <c r="I595" s="372"/>
      <c r="J595" s="146">
        <v>0.61319999999999997</v>
      </c>
    </row>
    <row r="596" spans="1:10" s="112" customFormat="1" ht="12.75" customHeight="1">
      <c r="A596" s="128" t="s">
        <v>630</v>
      </c>
      <c r="B596" s="128" t="s">
        <v>68</v>
      </c>
      <c r="C596" s="128" t="s">
        <v>527</v>
      </c>
      <c r="D596" s="126" t="s">
        <v>631</v>
      </c>
      <c r="E596" s="127" t="s">
        <v>601</v>
      </c>
      <c r="F596" s="127" t="s">
        <v>619</v>
      </c>
      <c r="G596" s="370" t="s">
        <v>632</v>
      </c>
      <c r="H596" s="371"/>
      <c r="I596" s="371"/>
      <c r="J596" s="127" t="s">
        <v>604</v>
      </c>
    </row>
    <row r="597" spans="1:10" s="112" customFormat="1" ht="12.75" customHeight="1">
      <c r="A597" s="128"/>
      <c r="B597" s="128"/>
      <c r="C597" s="128"/>
      <c r="D597" s="128"/>
      <c r="E597" s="128"/>
      <c r="F597" s="128"/>
      <c r="G597" s="128" t="s">
        <v>633</v>
      </c>
      <c r="H597" s="128" t="s">
        <v>634</v>
      </c>
      <c r="I597" s="128" t="s">
        <v>635</v>
      </c>
      <c r="J597" s="128"/>
    </row>
    <row r="598" spans="1:10" s="112" customFormat="1" ht="12.75" customHeight="1">
      <c r="A598" s="132" t="s">
        <v>631</v>
      </c>
      <c r="B598" s="132" t="s">
        <v>256</v>
      </c>
      <c r="C598" s="132" t="s">
        <v>422</v>
      </c>
      <c r="D598" s="130" t="s">
        <v>644</v>
      </c>
      <c r="E598" s="133">
        <v>6.9999999999999999E-4</v>
      </c>
      <c r="F598" s="132" t="s">
        <v>637</v>
      </c>
      <c r="G598" s="131" t="s">
        <v>638</v>
      </c>
      <c r="H598" s="131" t="s">
        <v>639</v>
      </c>
      <c r="I598" s="131" t="s">
        <v>640</v>
      </c>
      <c r="J598" s="147">
        <v>0</v>
      </c>
    </row>
    <row r="599" spans="1:10" s="112" customFormat="1" ht="12.75" customHeight="1">
      <c r="A599" s="132" t="s">
        <v>631</v>
      </c>
      <c r="B599" s="132" t="s">
        <v>256</v>
      </c>
      <c r="C599" s="132" t="s">
        <v>421</v>
      </c>
      <c r="D599" s="130" t="s">
        <v>645</v>
      </c>
      <c r="E599" s="133">
        <v>1.9199999999999998E-2</v>
      </c>
      <c r="F599" s="132" t="s">
        <v>637</v>
      </c>
      <c r="G599" s="131" t="s">
        <v>638</v>
      </c>
      <c r="H599" s="131" t="s">
        <v>639</v>
      </c>
      <c r="I599" s="131" t="s">
        <v>640</v>
      </c>
      <c r="J599" s="147">
        <v>0</v>
      </c>
    </row>
    <row r="600" spans="1:10" s="112" customFormat="1" ht="12.75" customHeight="1">
      <c r="A600" s="132" t="s">
        <v>631</v>
      </c>
      <c r="B600" s="132" t="s">
        <v>256</v>
      </c>
      <c r="C600" s="132" t="s">
        <v>420</v>
      </c>
      <c r="D600" s="130" t="s">
        <v>646</v>
      </c>
      <c r="E600" s="133">
        <v>3.5E-4</v>
      </c>
      <c r="F600" s="132" t="s">
        <v>637</v>
      </c>
      <c r="G600" s="131" t="s">
        <v>638</v>
      </c>
      <c r="H600" s="131" t="s">
        <v>639</v>
      </c>
      <c r="I600" s="131" t="s">
        <v>640</v>
      </c>
      <c r="J600" s="147">
        <v>0</v>
      </c>
    </row>
    <row r="601" spans="1:10" s="112" customFormat="1" ht="12.75" customHeight="1">
      <c r="A601" s="372"/>
      <c r="B601" s="372"/>
      <c r="C601" s="372"/>
      <c r="D601" s="372"/>
      <c r="E601" s="372"/>
      <c r="F601" s="372" t="s">
        <v>643</v>
      </c>
      <c r="G601" s="372"/>
      <c r="H601" s="372"/>
      <c r="I601" s="372"/>
      <c r="J601" s="146">
        <v>0</v>
      </c>
    </row>
    <row r="602" spans="1:10" s="112" customFormat="1" ht="12.75" customHeight="1">
      <c r="A602" s="148"/>
      <c r="B602" s="148"/>
      <c r="C602" s="148"/>
      <c r="D602" s="139"/>
      <c r="E602" s="139" t="s">
        <v>536</v>
      </c>
      <c r="F602" s="140">
        <v>8.67</v>
      </c>
      <c r="G602" s="139" t="s">
        <v>537</v>
      </c>
      <c r="H602" s="140">
        <v>7.36</v>
      </c>
      <c r="I602" s="139" t="s">
        <v>538</v>
      </c>
      <c r="J602" s="140">
        <v>16.034826994336679</v>
      </c>
    </row>
    <row r="603" spans="1:10" s="112" customFormat="1" ht="12.75" customHeight="1">
      <c r="A603" s="148"/>
      <c r="B603" s="148"/>
      <c r="C603" s="148"/>
      <c r="D603" s="139"/>
      <c r="E603" s="139" t="s">
        <v>539</v>
      </c>
      <c r="F603" s="140">
        <v>26.09</v>
      </c>
      <c r="G603" s="139"/>
      <c r="H603" s="368" t="s">
        <v>540</v>
      </c>
      <c r="I603" s="368"/>
      <c r="J603" s="140">
        <v>125.89</v>
      </c>
    </row>
    <row r="604" spans="1:10" s="112" customFormat="1" ht="12.75" customHeight="1" thickBot="1">
      <c r="A604" s="150"/>
      <c r="B604" s="150"/>
      <c r="C604" s="150"/>
      <c r="D604" s="141"/>
      <c r="E604" s="141"/>
      <c r="F604" s="141"/>
      <c r="G604" s="141" t="s">
        <v>541</v>
      </c>
      <c r="H604" s="142">
        <v>2</v>
      </c>
      <c r="I604" s="141" t="s">
        <v>542</v>
      </c>
      <c r="J604" s="143">
        <v>251.78</v>
      </c>
    </row>
    <row r="605" spans="1:10" s="112" customFormat="1" ht="12.75" customHeight="1" thickTop="1">
      <c r="A605" s="151"/>
      <c r="B605" s="151"/>
      <c r="C605" s="151"/>
      <c r="D605" s="152"/>
      <c r="E605" s="152"/>
      <c r="F605" s="152"/>
      <c r="G605" s="152"/>
      <c r="H605" s="152"/>
      <c r="I605" s="152"/>
      <c r="J605" s="152"/>
    </row>
    <row r="606" spans="1:10" s="112" customFormat="1" ht="12.75" customHeight="1">
      <c r="A606" s="119" t="s">
        <v>176</v>
      </c>
      <c r="B606" s="119"/>
      <c r="C606" s="119"/>
      <c r="D606" s="109" t="s">
        <v>515</v>
      </c>
      <c r="E606" s="109"/>
      <c r="F606" s="365"/>
      <c r="G606" s="365"/>
      <c r="H606" s="110"/>
      <c r="I606" s="109"/>
      <c r="J606" s="111">
        <v>34586.79</v>
      </c>
    </row>
    <row r="607" spans="1:10" s="112" customFormat="1" ht="12.75" customHeight="1">
      <c r="A607" s="119" t="s">
        <v>178</v>
      </c>
      <c r="B607" s="119"/>
      <c r="C607" s="119"/>
      <c r="D607" s="109" t="s">
        <v>110</v>
      </c>
      <c r="E607" s="109"/>
      <c r="F607" s="365"/>
      <c r="G607" s="365"/>
      <c r="H607" s="110"/>
      <c r="I607" s="109"/>
      <c r="J607" s="111">
        <v>18.18</v>
      </c>
    </row>
    <row r="608" spans="1:10" s="112" customFormat="1" ht="12.75" customHeight="1">
      <c r="A608" s="128" t="s">
        <v>179</v>
      </c>
      <c r="B608" s="128" t="s">
        <v>67</v>
      </c>
      <c r="C608" s="128" t="s">
        <v>68</v>
      </c>
      <c r="D608" s="126" t="s">
        <v>69</v>
      </c>
      <c r="E608" s="366" t="s">
        <v>517</v>
      </c>
      <c r="F608" s="366"/>
      <c r="G608" s="128" t="s">
        <v>70</v>
      </c>
      <c r="H608" s="127" t="s">
        <v>71</v>
      </c>
      <c r="I608" s="127" t="s">
        <v>72</v>
      </c>
      <c r="J608" s="127" t="s">
        <v>73</v>
      </c>
    </row>
    <row r="609" spans="1:10" s="112" customFormat="1" ht="12.75" customHeight="1">
      <c r="A609" s="114" t="s">
        <v>518</v>
      </c>
      <c r="B609" s="114" t="s">
        <v>487</v>
      </c>
      <c r="C609" s="114" t="s">
        <v>79</v>
      </c>
      <c r="D609" s="113" t="s">
        <v>112</v>
      </c>
      <c r="E609" s="367" t="s">
        <v>543</v>
      </c>
      <c r="F609" s="367"/>
      <c r="G609" s="114" t="s">
        <v>113</v>
      </c>
      <c r="H609" s="129">
        <v>1</v>
      </c>
      <c r="I609" s="115">
        <v>0.39</v>
      </c>
      <c r="J609" s="115">
        <v>0.39</v>
      </c>
    </row>
    <row r="610" spans="1:10" s="112" customFormat="1" ht="12.75" customHeight="1">
      <c r="A610" s="132" t="s">
        <v>520</v>
      </c>
      <c r="B610" s="132" t="s">
        <v>544</v>
      </c>
      <c r="C610" s="132" t="s">
        <v>79</v>
      </c>
      <c r="D610" s="130" t="s">
        <v>391</v>
      </c>
      <c r="E610" s="362" t="s">
        <v>543</v>
      </c>
      <c r="F610" s="362"/>
      <c r="G610" s="132" t="s">
        <v>96</v>
      </c>
      <c r="H610" s="133">
        <v>0.05</v>
      </c>
      <c r="I610" s="134">
        <v>7.85</v>
      </c>
      <c r="J610" s="134">
        <v>0.39</v>
      </c>
    </row>
    <row r="611" spans="1:10" s="112" customFormat="1" ht="12.75" customHeight="1">
      <c r="A611" s="148"/>
      <c r="B611" s="148"/>
      <c r="C611" s="148"/>
      <c r="D611" s="139"/>
      <c r="E611" s="139" t="s">
        <v>536</v>
      </c>
      <c r="F611" s="140">
        <v>0.17</v>
      </c>
      <c r="G611" s="139" t="s">
        <v>537</v>
      </c>
      <c r="H611" s="140">
        <v>0.14000000000000001</v>
      </c>
      <c r="I611" s="139" t="s">
        <v>538</v>
      </c>
      <c r="J611" s="140">
        <v>0.31</v>
      </c>
    </row>
    <row r="612" spans="1:10" s="112" customFormat="1" ht="12.75" customHeight="1">
      <c r="A612" s="148"/>
      <c r="B612" s="148"/>
      <c r="C612" s="148"/>
      <c r="D612" s="139"/>
      <c r="E612" s="139" t="s">
        <v>539</v>
      </c>
      <c r="F612" s="140">
        <v>0.10194599999999999</v>
      </c>
      <c r="G612" s="139"/>
      <c r="H612" s="368" t="s">
        <v>540</v>
      </c>
      <c r="I612" s="368"/>
      <c r="J612" s="140">
        <v>0.49</v>
      </c>
    </row>
    <row r="613" spans="1:10" s="112" customFormat="1" ht="12.75" customHeight="1" thickBot="1">
      <c r="A613" s="150"/>
      <c r="B613" s="150"/>
      <c r="C613" s="150"/>
      <c r="D613" s="141"/>
      <c r="E613" s="141"/>
      <c r="F613" s="141"/>
      <c r="G613" s="141" t="s">
        <v>541</v>
      </c>
      <c r="H613" s="142">
        <v>37.1</v>
      </c>
      <c r="I613" s="141" t="s">
        <v>542</v>
      </c>
      <c r="J613" s="143">
        <v>18.18</v>
      </c>
    </row>
    <row r="614" spans="1:10" s="112" customFormat="1" ht="12.75" customHeight="1" thickTop="1">
      <c r="A614" s="151"/>
      <c r="B614" s="151"/>
      <c r="C614" s="151"/>
      <c r="D614" s="152"/>
      <c r="E614" s="152"/>
      <c r="F614" s="152"/>
      <c r="G614" s="152"/>
      <c r="H614" s="152"/>
      <c r="I614" s="152"/>
      <c r="J614" s="152"/>
    </row>
    <row r="615" spans="1:10" s="112" customFormat="1" ht="12.75" customHeight="1">
      <c r="A615" s="119" t="s">
        <v>180</v>
      </c>
      <c r="B615" s="119"/>
      <c r="C615" s="119"/>
      <c r="D615" s="109" t="s">
        <v>115</v>
      </c>
      <c r="E615" s="109"/>
      <c r="F615" s="365"/>
      <c r="G615" s="365"/>
      <c r="H615" s="110"/>
      <c r="I615" s="109"/>
      <c r="J615" s="111">
        <v>50.38</v>
      </c>
    </row>
    <row r="616" spans="1:10" s="112" customFormat="1" ht="12.75" customHeight="1">
      <c r="A616" s="128" t="s">
        <v>181</v>
      </c>
      <c r="B616" s="128" t="s">
        <v>67</v>
      </c>
      <c r="C616" s="128" t="s">
        <v>68</v>
      </c>
      <c r="D616" s="126" t="s">
        <v>69</v>
      </c>
      <c r="E616" s="366" t="s">
        <v>517</v>
      </c>
      <c r="F616" s="366"/>
      <c r="G616" s="128" t="s">
        <v>70</v>
      </c>
      <c r="H616" s="127" t="s">
        <v>71</v>
      </c>
      <c r="I616" s="127" t="s">
        <v>72</v>
      </c>
      <c r="J616" s="127" t="s">
        <v>73</v>
      </c>
    </row>
    <row r="617" spans="1:10" s="112" customFormat="1" ht="12.75" customHeight="1">
      <c r="A617" s="114" t="s">
        <v>518</v>
      </c>
      <c r="B617" s="114" t="s">
        <v>488</v>
      </c>
      <c r="C617" s="114" t="s">
        <v>79</v>
      </c>
      <c r="D617" s="113" t="s">
        <v>489</v>
      </c>
      <c r="E617" s="367" t="s">
        <v>519</v>
      </c>
      <c r="F617" s="367"/>
      <c r="G617" s="114" t="s">
        <v>76</v>
      </c>
      <c r="H617" s="129">
        <v>1</v>
      </c>
      <c r="I617" s="115">
        <v>0.11</v>
      </c>
      <c r="J617" s="115">
        <v>0.11</v>
      </c>
    </row>
    <row r="618" spans="1:10" s="112" customFormat="1" ht="12.75" customHeight="1">
      <c r="A618" s="132" t="s">
        <v>520</v>
      </c>
      <c r="B618" s="132" t="s">
        <v>545</v>
      </c>
      <c r="C618" s="132" t="s">
        <v>79</v>
      </c>
      <c r="D618" s="130" t="s">
        <v>546</v>
      </c>
      <c r="E618" s="362" t="s">
        <v>547</v>
      </c>
      <c r="F618" s="362"/>
      <c r="G618" s="132" t="s">
        <v>402</v>
      </c>
      <c r="H618" s="133">
        <v>1E-4</v>
      </c>
      <c r="I618" s="134">
        <v>228.1</v>
      </c>
      <c r="J618" s="134">
        <v>0.02</v>
      </c>
    </row>
    <row r="619" spans="1:10" s="112" customFormat="1" ht="12.75" customHeight="1">
      <c r="A619" s="132" t="s">
        <v>520</v>
      </c>
      <c r="B619" s="132" t="s">
        <v>548</v>
      </c>
      <c r="C619" s="132" t="s">
        <v>79</v>
      </c>
      <c r="D619" s="130" t="s">
        <v>549</v>
      </c>
      <c r="E619" s="362" t="s">
        <v>547</v>
      </c>
      <c r="F619" s="362"/>
      <c r="G619" s="132" t="s">
        <v>400</v>
      </c>
      <c r="H619" s="133">
        <v>1E-3</v>
      </c>
      <c r="I619" s="134">
        <v>85.27</v>
      </c>
      <c r="J619" s="134">
        <v>0.08</v>
      </c>
    </row>
    <row r="620" spans="1:10" s="112" customFormat="1" ht="12.75" customHeight="1">
      <c r="A620" s="132" t="s">
        <v>520</v>
      </c>
      <c r="B620" s="132" t="s">
        <v>526</v>
      </c>
      <c r="C620" s="132" t="s">
        <v>79</v>
      </c>
      <c r="D620" s="130" t="s">
        <v>86</v>
      </c>
      <c r="E620" s="362" t="s">
        <v>525</v>
      </c>
      <c r="F620" s="362"/>
      <c r="G620" s="132" t="s">
        <v>85</v>
      </c>
      <c r="H620" s="133">
        <v>1E-3</v>
      </c>
      <c r="I620" s="134">
        <v>16.86</v>
      </c>
      <c r="J620" s="134">
        <v>0.01</v>
      </c>
    </row>
    <row r="621" spans="1:10" s="112" customFormat="1" ht="12.75" customHeight="1">
      <c r="A621" s="148"/>
      <c r="B621" s="148"/>
      <c r="C621" s="148"/>
      <c r="D621" s="139"/>
      <c r="E621" s="139" t="s">
        <v>536</v>
      </c>
      <c r="F621" s="140">
        <v>0.02</v>
      </c>
      <c r="G621" s="139" t="s">
        <v>537</v>
      </c>
      <c r="H621" s="140">
        <v>0.01</v>
      </c>
      <c r="I621" s="139" t="s">
        <v>538</v>
      </c>
      <c r="J621" s="140">
        <v>0.03</v>
      </c>
    </row>
    <row r="622" spans="1:10" s="112" customFormat="1" ht="12.75" customHeight="1">
      <c r="A622" s="148"/>
      <c r="B622" s="148"/>
      <c r="C622" s="148"/>
      <c r="D622" s="139"/>
      <c r="E622" s="139" t="s">
        <v>539</v>
      </c>
      <c r="F622" s="140">
        <v>2.8753999999999998E-2</v>
      </c>
      <c r="G622" s="139"/>
      <c r="H622" s="368" t="s">
        <v>540</v>
      </c>
      <c r="I622" s="368"/>
      <c r="J622" s="140">
        <v>0.14000000000000001</v>
      </c>
    </row>
    <row r="623" spans="1:10" s="112" customFormat="1" ht="12.75" customHeight="1" thickBot="1">
      <c r="A623" s="150"/>
      <c r="B623" s="150"/>
      <c r="C623" s="150"/>
      <c r="D623" s="141"/>
      <c r="E623" s="141"/>
      <c r="F623" s="141"/>
      <c r="G623" s="141" t="s">
        <v>541</v>
      </c>
      <c r="H623" s="142">
        <v>359.87</v>
      </c>
      <c r="I623" s="141" t="s">
        <v>542</v>
      </c>
      <c r="J623" s="143">
        <v>50.38</v>
      </c>
    </row>
    <row r="624" spans="1:10" s="112" customFormat="1" ht="12.75" customHeight="1" thickTop="1">
      <c r="A624" s="151"/>
      <c r="B624" s="151"/>
      <c r="C624" s="151"/>
      <c r="D624" s="152"/>
      <c r="E624" s="152"/>
      <c r="F624" s="152"/>
      <c r="G624" s="152"/>
      <c r="H624" s="152"/>
      <c r="I624" s="152"/>
      <c r="J624" s="152"/>
    </row>
    <row r="625" spans="1:10" s="112" customFormat="1" ht="12.75" customHeight="1">
      <c r="A625" s="119" t="s">
        <v>182</v>
      </c>
      <c r="B625" s="119"/>
      <c r="C625" s="119"/>
      <c r="D625" s="109" t="s">
        <v>119</v>
      </c>
      <c r="E625" s="109"/>
      <c r="F625" s="365"/>
      <c r="G625" s="365"/>
      <c r="H625" s="110"/>
      <c r="I625" s="109"/>
      <c r="J625" s="111">
        <v>33089.08</v>
      </c>
    </row>
    <row r="626" spans="1:10" s="112" customFormat="1" ht="12.75" customHeight="1">
      <c r="A626" s="128" t="s">
        <v>183</v>
      </c>
      <c r="B626" s="128" t="s">
        <v>67</v>
      </c>
      <c r="C626" s="128" t="s">
        <v>68</v>
      </c>
      <c r="D626" s="126" t="s">
        <v>69</v>
      </c>
      <c r="E626" s="366" t="s">
        <v>517</v>
      </c>
      <c r="F626" s="366"/>
      <c r="G626" s="128" t="s">
        <v>70</v>
      </c>
      <c r="H626" s="127" t="s">
        <v>71</v>
      </c>
      <c r="I626" s="127" t="s">
        <v>72</v>
      </c>
      <c r="J626" s="127" t="s">
        <v>73</v>
      </c>
    </row>
    <row r="627" spans="1:10" s="112" customFormat="1" ht="12.75" customHeight="1">
      <c r="A627" s="114" t="s">
        <v>518</v>
      </c>
      <c r="B627" s="114" t="s">
        <v>499</v>
      </c>
      <c r="C627" s="114" t="s">
        <v>79</v>
      </c>
      <c r="D627" s="113" t="s">
        <v>500</v>
      </c>
      <c r="E627" s="367" t="s">
        <v>569</v>
      </c>
      <c r="F627" s="367"/>
      <c r="G627" s="114" t="s">
        <v>113</v>
      </c>
      <c r="H627" s="129">
        <v>1</v>
      </c>
      <c r="I627" s="115">
        <v>35.69</v>
      </c>
      <c r="J627" s="115">
        <v>35.69</v>
      </c>
    </row>
    <row r="628" spans="1:10" s="112" customFormat="1" ht="12.75" customHeight="1">
      <c r="A628" s="132" t="s">
        <v>520</v>
      </c>
      <c r="B628" s="132" t="s">
        <v>561</v>
      </c>
      <c r="C628" s="132" t="s">
        <v>79</v>
      </c>
      <c r="D628" s="130" t="s">
        <v>84</v>
      </c>
      <c r="E628" s="362" t="s">
        <v>525</v>
      </c>
      <c r="F628" s="362"/>
      <c r="G628" s="132" t="s">
        <v>85</v>
      </c>
      <c r="H628" s="133">
        <v>0.2296</v>
      </c>
      <c r="I628" s="134">
        <v>21.47</v>
      </c>
      <c r="J628" s="134">
        <v>4.92</v>
      </c>
    </row>
    <row r="629" spans="1:10" s="112" customFormat="1" ht="12.75" customHeight="1">
      <c r="A629" s="132" t="s">
        <v>520</v>
      </c>
      <c r="B629" s="132" t="s">
        <v>526</v>
      </c>
      <c r="C629" s="132" t="s">
        <v>79</v>
      </c>
      <c r="D629" s="130" t="s">
        <v>86</v>
      </c>
      <c r="E629" s="362" t="s">
        <v>525</v>
      </c>
      <c r="F629" s="362"/>
      <c r="G629" s="132" t="s">
        <v>85</v>
      </c>
      <c r="H629" s="133">
        <v>0.2296</v>
      </c>
      <c r="I629" s="134">
        <v>16.86</v>
      </c>
      <c r="J629" s="134">
        <v>3.87</v>
      </c>
    </row>
    <row r="630" spans="1:10" s="112" customFormat="1" ht="12.75" customHeight="1">
      <c r="A630" s="132" t="s">
        <v>520</v>
      </c>
      <c r="B630" s="132" t="s">
        <v>570</v>
      </c>
      <c r="C630" s="132" t="s">
        <v>79</v>
      </c>
      <c r="D630" s="130" t="s">
        <v>407</v>
      </c>
      <c r="E630" s="362" t="s">
        <v>525</v>
      </c>
      <c r="F630" s="362"/>
      <c r="G630" s="132" t="s">
        <v>80</v>
      </c>
      <c r="H630" s="133">
        <v>1.8E-3</v>
      </c>
      <c r="I630" s="134">
        <v>565.94000000000005</v>
      </c>
      <c r="J630" s="134">
        <v>1.01</v>
      </c>
    </row>
    <row r="631" spans="1:10" s="112" customFormat="1" ht="12.75" customHeight="1">
      <c r="A631" s="136" t="s">
        <v>527</v>
      </c>
      <c r="B631" s="136" t="s">
        <v>571</v>
      </c>
      <c r="C631" s="136" t="s">
        <v>79</v>
      </c>
      <c r="D631" s="135" t="s">
        <v>87</v>
      </c>
      <c r="E631" s="363" t="s">
        <v>529</v>
      </c>
      <c r="F631" s="363"/>
      <c r="G631" s="136" t="s">
        <v>80</v>
      </c>
      <c r="H631" s="137">
        <v>6.6E-3</v>
      </c>
      <c r="I631" s="138">
        <v>105.01</v>
      </c>
      <c r="J631" s="138">
        <v>0.69</v>
      </c>
    </row>
    <row r="632" spans="1:10" s="112" customFormat="1" ht="12.75" customHeight="1">
      <c r="A632" s="136" t="s">
        <v>527</v>
      </c>
      <c r="B632" s="136" t="s">
        <v>572</v>
      </c>
      <c r="C632" s="136" t="s">
        <v>79</v>
      </c>
      <c r="D632" s="135" t="s">
        <v>408</v>
      </c>
      <c r="E632" s="363" t="s">
        <v>529</v>
      </c>
      <c r="F632" s="363"/>
      <c r="G632" s="136" t="s">
        <v>113</v>
      </c>
      <c r="H632" s="137">
        <v>1.0049999999999999</v>
      </c>
      <c r="I632" s="138">
        <v>25.08</v>
      </c>
      <c r="J632" s="138">
        <v>25.2</v>
      </c>
    </row>
    <row r="633" spans="1:10" s="112" customFormat="1" ht="12.75" customHeight="1">
      <c r="A633" s="148"/>
      <c r="B633" s="148"/>
      <c r="C633" s="148"/>
      <c r="D633" s="139"/>
      <c r="E633" s="139" t="s">
        <v>536</v>
      </c>
      <c r="F633" s="140">
        <v>3.68</v>
      </c>
      <c r="G633" s="139" t="s">
        <v>537</v>
      </c>
      <c r="H633" s="140">
        <v>3.13</v>
      </c>
      <c r="I633" s="139" t="s">
        <v>538</v>
      </c>
      <c r="J633" s="140">
        <v>6.81</v>
      </c>
    </row>
    <row r="634" spans="1:10" s="112" customFormat="1" ht="12.75" customHeight="1">
      <c r="A634" s="148"/>
      <c r="B634" s="148"/>
      <c r="C634" s="148"/>
      <c r="D634" s="139"/>
      <c r="E634" s="139" t="s">
        <v>539</v>
      </c>
      <c r="F634" s="140">
        <v>9.3293660000000003</v>
      </c>
      <c r="G634" s="139"/>
      <c r="H634" s="368" t="s">
        <v>540</v>
      </c>
      <c r="I634" s="368"/>
      <c r="J634" s="140">
        <v>45.02</v>
      </c>
    </row>
    <row r="635" spans="1:10" s="112" customFormat="1" ht="12.75" customHeight="1" thickBot="1">
      <c r="A635" s="150"/>
      <c r="B635" s="150"/>
      <c r="C635" s="150"/>
      <c r="D635" s="141"/>
      <c r="E635" s="141"/>
      <c r="F635" s="141"/>
      <c r="G635" s="141" t="s">
        <v>541</v>
      </c>
      <c r="H635" s="142">
        <v>74.2</v>
      </c>
      <c r="I635" s="141" t="s">
        <v>542</v>
      </c>
      <c r="J635" s="143">
        <v>3340.48</v>
      </c>
    </row>
    <row r="636" spans="1:10" s="112" customFormat="1" ht="12.75" customHeight="1" thickTop="1">
      <c r="A636" s="151"/>
      <c r="B636" s="151"/>
      <c r="C636" s="151"/>
      <c r="D636" s="152"/>
      <c r="E636" s="152"/>
      <c r="F636" s="152"/>
      <c r="G636" s="152"/>
      <c r="H636" s="152"/>
      <c r="I636" s="152"/>
      <c r="J636" s="152"/>
    </row>
    <row r="637" spans="1:10" s="112" customFormat="1" ht="12.75" customHeight="1">
      <c r="A637" s="128" t="s">
        <v>184</v>
      </c>
      <c r="B637" s="128" t="s">
        <v>67</v>
      </c>
      <c r="C637" s="128" t="s">
        <v>68</v>
      </c>
      <c r="D637" s="126" t="s">
        <v>69</v>
      </c>
      <c r="E637" s="366" t="s">
        <v>517</v>
      </c>
      <c r="F637" s="366"/>
      <c r="G637" s="128" t="s">
        <v>70</v>
      </c>
      <c r="H637" s="127" t="s">
        <v>71</v>
      </c>
      <c r="I637" s="127" t="s">
        <v>72</v>
      </c>
      <c r="J637" s="127" t="s">
        <v>73</v>
      </c>
    </row>
    <row r="638" spans="1:10" s="112" customFormat="1" ht="12.75" customHeight="1">
      <c r="A638" s="114" t="s">
        <v>518</v>
      </c>
      <c r="B638" s="114" t="s">
        <v>501</v>
      </c>
      <c r="C638" s="114" t="s">
        <v>79</v>
      </c>
      <c r="D638" s="113" t="s">
        <v>123</v>
      </c>
      <c r="E638" s="367" t="s">
        <v>519</v>
      </c>
      <c r="F638" s="367"/>
      <c r="G638" s="114" t="s">
        <v>76</v>
      </c>
      <c r="H638" s="129">
        <v>1</v>
      </c>
      <c r="I638" s="115">
        <v>71.59</v>
      </c>
      <c r="J638" s="115">
        <v>71.59</v>
      </c>
    </row>
    <row r="639" spans="1:10" s="112" customFormat="1" ht="12.75" customHeight="1">
      <c r="A639" s="132" t="s">
        <v>520</v>
      </c>
      <c r="B639" s="132" t="s">
        <v>573</v>
      </c>
      <c r="C639" s="132" t="s">
        <v>79</v>
      </c>
      <c r="D639" s="130" t="s">
        <v>403</v>
      </c>
      <c r="E639" s="362" t="s">
        <v>547</v>
      </c>
      <c r="F639" s="362"/>
      <c r="G639" s="132" t="s">
        <v>402</v>
      </c>
      <c r="H639" s="133">
        <v>3.0999999999999999E-3</v>
      </c>
      <c r="I639" s="134">
        <v>144.69</v>
      </c>
      <c r="J639" s="134">
        <v>0.44</v>
      </c>
    </row>
    <row r="640" spans="1:10" s="112" customFormat="1" ht="12.75" customHeight="1">
      <c r="A640" s="132" t="s">
        <v>520</v>
      </c>
      <c r="B640" s="132" t="s">
        <v>574</v>
      </c>
      <c r="C640" s="132" t="s">
        <v>79</v>
      </c>
      <c r="D640" s="130" t="s">
        <v>401</v>
      </c>
      <c r="E640" s="362" t="s">
        <v>547</v>
      </c>
      <c r="F640" s="362"/>
      <c r="G640" s="132" t="s">
        <v>400</v>
      </c>
      <c r="H640" s="133">
        <v>0.13089999999999999</v>
      </c>
      <c r="I640" s="134">
        <v>57.45</v>
      </c>
      <c r="J640" s="134">
        <v>7.52</v>
      </c>
    </row>
    <row r="641" spans="1:10" s="112" customFormat="1" ht="12.75" customHeight="1">
      <c r="A641" s="132" t="s">
        <v>520</v>
      </c>
      <c r="B641" s="132" t="s">
        <v>575</v>
      </c>
      <c r="C641" s="132" t="s">
        <v>79</v>
      </c>
      <c r="D641" s="130" t="s">
        <v>399</v>
      </c>
      <c r="E641" s="362" t="s">
        <v>525</v>
      </c>
      <c r="F641" s="362"/>
      <c r="G641" s="132" t="s">
        <v>85</v>
      </c>
      <c r="H641" s="133">
        <v>0.40210000000000001</v>
      </c>
      <c r="I641" s="134">
        <v>21.29</v>
      </c>
      <c r="J641" s="134">
        <v>8.56</v>
      </c>
    </row>
    <row r="642" spans="1:10" s="112" customFormat="1" ht="12.75" customHeight="1">
      <c r="A642" s="132" t="s">
        <v>520</v>
      </c>
      <c r="B642" s="132" t="s">
        <v>526</v>
      </c>
      <c r="C642" s="132" t="s">
        <v>79</v>
      </c>
      <c r="D642" s="130" t="s">
        <v>86</v>
      </c>
      <c r="E642" s="362" t="s">
        <v>525</v>
      </c>
      <c r="F642" s="362"/>
      <c r="G642" s="132" t="s">
        <v>85</v>
      </c>
      <c r="H642" s="133">
        <v>0.40210000000000001</v>
      </c>
      <c r="I642" s="134">
        <v>16.86</v>
      </c>
      <c r="J642" s="134">
        <v>6.77</v>
      </c>
    </row>
    <row r="643" spans="1:10" s="112" customFormat="1" ht="12.75" customHeight="1">
      <c r="A643" s="132" t="s">
        <v>520</v>
      </c>
      <c r="B643" s="132" t="s">
        <v>576</v>
      </c>
      <c r="C643" s="132" t="s">
        <v>79</v>
      </c>
      <c r="D643" s="130" t="s">
        <v>398</v>
      </c>
      <c r="E643" s="362" t="s">
        <v>525</v>
      </c>
      <c r="F643" s="362"/>
      <c r="G643" s="132" t="s">
        <v>80</v>
      </c>
      <c r="H643" s="133">
        <v>2.0400000000000001E-2</v>
      </c>
      <c r="I643" s="134">
        <v>472.39</v>
      </c>
      <c r="J643" s="134">
        <v>9.6300000000000008</v>
      </c>
    </row>
    <row r="644" spans="1:10" s="112" customFormat="1" ht="12.75" customHeight="1">
      <c r="A644" s="136" t="s">
        <v>527</v>
      </c>
      <c r="B644" s="136" t="s">
        <v>577</v>
      </c>
      <c r="C644" s="136" t="s">
        <v>79</v>
      </c>
      <c r="D644" s="135" t="s">
        <v>406</v>
      </c>
      <c r="E644" s="363" t="s">
        <v>529</v>
      </c>
      <c r="F644" s="363"/>
      <c r="G644" s="136" t="s">
        <v>80</v>
      </c>
      <c r="H644" s="137">
        <v>0.114</v>
      </c>
      <c r="I644" s="138">
        <v>106.38</v>
      </c>
      <c r="J644" s="138">
        <v>12.12</v>
      </c>
    </row>
    <row r="645" spans="1:10" s="112" customFormat="1" ht="12.75" customHeight="1">
      <c r="A645" s="136" t="s">
        <v>527</v>
      </c>
      <c r="B645" s="136" t="s">
        <v>578</v>
      </c>
      <c r="C645" s="136" t="s">
        <v>79</v>
      </c>
      <c r="D645" s="135" t="s">
        <v>405</v>
      </c>
      <c r="E645" s="363" t="s">
        <v>529</v>
      </c>
      <c r="F645" s="363"/>
      <c r="G645" s="136" t="s">
        <v>404</v>
      </c>
      <c r="H645" s="137">
        <v>3.3000000000000002E-2</v>
      </c>
      <c r="I645" s="138">
        <v>804.8</v>
      </c>
      <c r="J645" s="138">
        <v>26.55</v>
      </c>
    </row>
    <row r="646" spans="1:10" s="112" customFormat="1" ht="12.75" customHeight="1">
      <c r="A646" s="148"/>
      <c r="B646" s="148"/>
      <c r="C646" s="148"/>
      <c r="D646" s="139"/>
      <c r="E646" s="139" t="s">
        <v>536</v>
      </c>
      <c r="F646" s="140">
        <v>7.83</v>
      </c>
      <c r="G646" s="139" t="s">
        <v>537</v>
      </c>
      <c r="H646" s="140">
        <v>6.65</v>
      </c>
      <c r="I646" s="139" t="s">
        <v>538</v>
      </c>
      <c r="J646" s="140">
        <v>14.48</v>
      </c>
    </row>
    <row r="647" spans="1:10" s="112" customFormat="1" ht="12.75" customHeight="1">
      <c r="A647" s="148"/>
      <c r="B647" s="148"/>
      <c r="C647" s="148"/>
      <c r="D647" s="139"/>
      <c r="E647" s="139" t="s">
        <v>539</v>
      </c>
      <c r="F647" s="140">
        <v>18.713626000000001</v>
      </c>
      <c r="G647" s="139"/>
      <c r="H647" s="368" t="s">
        <v>540</v>
      </c>
      <c r="I647" s="368"/>
      <c r="J647" s="140">
        <v>90.3</v>
      </c>
    </row>
    <row r="648" spans="1:10" s="112" customFormat="1" ht="12.75" customHeight="1" thickBot="1">
      <c r="A648" s="150"/>
      <c r="B648" s="150"/>
      <c r="C648" s="150"/>
      <c r="D648" s="141"/>
      <c r="E648" s="141"/>
      <c r="F648" s="141"/>
      <c r="G648" s="141" t="s">
        <v>541</v>
      </c>
      <c r="H648" s="142">
        <v>259.7</v>
      </c>
      <c r="I648" s="141" t="s">
        <v>542</v>
      </c>
      <c r="J648" s="143">
        <v>23450.91</v>
      </c>
    </row>
    <row r="649" spans="1:10" s="112" customFormat="1" ht="12.75" customHeight="1" thickTop="1">
      <c r="A649" s="151"/>
      <c r="B649" s="151"/>
      <c r="C649" s="151"/>
      <c r="D649" s="152"/>
      <c r="E649" s="152"/>
      <c r="F649" s="152"/>
      <c r="G649" s="152"/>
      <c r="H649" s="152"/>
      <c r="I649" s="152"/>
      <c r="J649" s="152"/>
    </row>
    <row r="650" spans="1:10" s="112" customFormat="1" ht="12.75" customHeight="1">
      <c r="A650" s="128" t="s">
        <v>185</v>
      </c>
      <c r="B650" s="128" t="s">
        <v>67</v>
      </c>
      <c r="C650" s="128" t="s">
        <v>68</v>
      </c>
      <c r="D650" s="126" t="s">
        <v>69</v>
      </c>
      <c r="E650" s="366" t="s">
        <v>517</v>
      </c>
      <c r="F650" s="366"/>
      <c r="G650" s="128" t="s">
        <v>70</v>
      </c>
      <c r="H650" s="127" t="s">
        <v>71</v>
      </c>
      <c r="I650" s="127" t="s">
        <v>72</v>
      </c>
      <c r="J650" s="127" t="s">
        <v>73</v>
      </c>
    </row>
    <row r="651" spans="1:10" s="112" customFormat="1" ht="12.75" customHeight="1">
      <c r="A651" s="114" t="s">
        <v>518</v>
      </c>
      <c r="B651" s="114" t="s">
        <v>502</v>
      </c>
      <c r="C651" s="114" t="s">
        <v>79</v>
      </c>
      <c r="D651" s="113" t="s">
        <v>457</v>
      </c>
      <c r="E651" s="367" t="s">
        <v>579</v>
      </c>
      <c r="F651" s="367"/>
      <c r="G651" s="114" t="s">
        <v>80</v>
      </c>
      <c r="H651" s="129">
        <v>1</v>
      </c>
      <c r="I651" s="115">
        <v>650.5</v>
      </c>
      <c r="J651" s="115">
        <v>650.5</v>
      </c>
    </row>
    <row r="652" spans="1:10" s="112" customFormat="1" ht="12.75" customHeight="1">
      <c r="A652" s="132" t="s">
        <v>520</v>
      </c>
      <c r="B652" s="132" t="s">
        <v>524</v>
      </c>
      <c r="C652" s="132" t="s">
        <v>79</v>
      </c>
      <c r="D652" s="130" t="s">
        <v>394</v>
      </c>
      <c r="E652" s="362" t="s">
        <v>525</v>
      </c>
      <c r="F652" s="362"/>
      <c r="G652" s="132" t="s">
        <v>85</v>
      </c>
      <c r="H652" s="133">
        <v>1.6268</v>
      </c>
      <c r="I652" s="134">
        <v>21.04</v>
      </c>
      <c r="J652" s="134">
        <v>34.22</v>
      </c>
    </row>
    <row r="653" spans="1:10" s="112" customFormat="1" ht="12.75" customHeight="1">
      <c r="A653" s="132" t="s">
        <v>520</v>
      </c>
      <c r="B653" s="132" t="s">
        <v>561</v>
      </c>
      <c r="C653" s="132" t="s">
        <v>79</v>
      </c>
      <c r="D653" s="130" t="s">
        <v>84</v>
      </c>
      <c r="E653" s="362" t="s">
        <v>525</v>
      </c>
      <c r="F653" s="362"/>
      <c r="G653" s="132" t="s">
        <v>85</v>
      </c>
      <c r="H653" s="133">
        <v>1.4149</v>
      </c>
      <c r="I653" s="134">
        <v>21.47</v>
      </c>
      <c r="J653" s="134">
        <v>30.37</v>
      </c>
    </row>
    <row r="654" spans="1:10" s="112" customFormat="1" ht="12.75" customHeight="1">
      <c r="A654" s="132" t="s">
        <v>520</v>
      </c>
      <c r="B654" s="132" t="s">
        <v>526</v>
      </c>
      <c r="C654" s="132" t="s">
        <v>79</v>
      </c>
      <c r="D654" s="130" t="s">
        <v>86</v>
      </c>
      <c r="E654" s="362" t="s">
        <v>525</v>
      </c>
      <c r="F654" s="362"/>
      <c r="G654" s="132" t="s">
        <v>85</v>
      </c>
      <c r="H654" s="133">
        <v>3.0417000000000001</v>
      </c>
      <c r="I654" s="134">
        <v>16.86</v>
      </c>
      <c r="J654" s="134">
        <v>51.28</v>
      </c>
    </row>
    <row r="655" spans="1:10" s="112" customFormat="1" ht="12.75" customHeight="1">
      <c r="A655" s="132" t="s">
        <v>520</v>
      </c>
      <c r="B655" s="132" t="s">
        <v>580</v>
      </c>
      <c r="C655" s="132" t="s">
        <v>79</v>
      </c>
      <c r="D655" s="130" t="s">
        <v>393</v>
      </c>
      <c r="E655" s="362" t="s">
        <v>581</v>
      </c>
      <c r="F655" s="362"/>
      <c r="G655" s="132" t="s">
        <v>80</v>
      </c>
      <c r="H655" s="133">
        <v>1.2315</v>
      </c>
      <c r="I655" s="134">
        <v>403.66</v>
      </c>
      <c r="J655" s="134">
        <v>497.1</v>
      </c>
    </row>
    <row r="656" spans="1:10" s="112" customFormat="1" ht="12.75" customHeight="1">
      <c r="A656" s="136" t="s">
        <v>527</v>
      </c>
      <c r="B656" s="136" t="s">
        <v>582</v>
      </c>
      <c r="C656" s="136" t="s">
        <v>79</v>
      </c>
      <c r="D656" s="135" t="s">
        <v>458</v>
      </c>
      <c r="E656" s="363" t="s">
        <v>529</v>
      </c>
      <c r="F656" s="363"/>
      <c r="G656" s="136" t="s">
        <v>397</v>
      </c>
      <c r="H656" s="137">
        <v>2.1299999999999999E-2</v>
      </c>
      <c r="I656" s="138">
        <v>8.75</v>
      </c>
      <c r="J656" s="138">
        <v>0.18</v>
      </c>
    </row>
    <row r="657" spans="1:10" s="112" customFormat="1" ht="12.75" customHeight="1">
      <c r="A657" s="136" t="s">
        <v>527</v>
      </c>
      <c r="B657" s="136" t="s">
        <v>528</v>
      </c>
      <c r="C657" s="136" t="s">
        <v>79</v>
      </c>
      <c r="D657" s="135" t="s">
        <v>460</v>
      </c>
      <c r="E657" s="363" t="s">
        <v>529</v>
      </c>
      <c r="F657" s="363"/>
      <c r="G657" s="136" t="s">
        <v>113</v>
      </c>
      <c r="H657" s="137">
        <v>3.125</v>
      </c>
      <c r="I657" s="138">
        <v>6.56</v>
      </c>
      <c r="J657" s="138">
        <v>20.5</v>
      </c>
    </row>
    <row r="658" spans="1:10" s="112" customFormat="1" ht="12.75" customHeight="1">
      <c r="A658" s="136" t="s">
        <v>527</v>
      </c>
      <c r="B658" s="136" t="s">
        <v>583</v>
      </c>
      <c r="C658" s="136" t="s">
        <v>79</v>
      </c>
      <c r="D658" s="135" t="s">
        <v>395</v>
      </c>
      <c r="E658" s="363" t="s">
        <v>529</v>
      </c>
      <c r="F658" s="363"/>
      <c r="G658" s="136" t="s">
        <v>113</v>
      </c>
      <c r="H658" s="137">
        <v>2.5</v>
      </c>
      <c r="I658" s="138">
        <v>4.5199999999999996</v>
      </c>
      <c r="J658" s="138">
        <v>11.3</v>
      </c>
    </row>
    <row r="659" spans="1:10" s="112" customFormat="1" ht="12.75" customHeight="1">
      <c r="A659" s="136" t="s">
        <v>527</v>
      </c>
      <c r="B659" s="136" t="s">
        <v>584</v>
      </c>
      <c r="C659" s="136" t="s">
        <v>79</v>
      </c>
      <c r="D659" s="135" t="s">
        <v>459</v>
      </c>
      <c r="E659" s="363" t="s">
        <v>529</v>
      </c>
      <c r="F659" s="363"/>
      <c r="G659" s="136" t="s">
        <v>89</v>
      </c>
      <c r="H659" s="137">
        <v>0.2994</v>
      </c>
      <c r="I659" s="138">
        <v>18.57</v>
      </c>
      <c r="J659" s="138">
        <v>5.55</v>
      </c>
    </row>
    <row r="660" spans="1:10" s="112" customFormat="1" ht="12.75" customHeight="1">
      <c r="A660" s="148"/>
      <c r="B660" s="148"/>
      <c r="C660" s="148"/>
      <c r="D660" s="139"/>
      <c r="E660" s="139" t="s">
        <v>536</v>
      </c>
      <c r="F660" s="140">
        <v>78.98</v>
      </c>
      <c r="G660" s="139" t="s">
        <v>537</v>
      </c>
      <c r="H660" s="140">
        <v>67.010000000000005</v>
      </c>
      <c r="I660" s="139" t="s">
        <v>538</v>
      </c>
      <c r="J660" s="140">
        <v>145.99</v>
      </c>
    </row>
    <row r="661" spans="1:10" s="112" customFormat="1" ht="12.75" customHeight="1">
      <c r="A661" s="148"/>
      <c r="B661" s="148"/>
      <c r="C661" s="148"/>
      <c r="D661" s="139"/>
      <c r="E661" s="139" t="s">
        <v>539</v>
      </c>
      <c r="F661" s="140">
        <v>170.04069999999999</v>
      </c>
      <c r="G661" s="139"/>
      <c r="H661" s="368" t="s">
        <v>540</v>
      </c>
      <c r="I661" s="368"/>
      <c r="J661" s="140">
        <v>820.54</v>
      </c>
    </row>
    <row r="662" spans="1:10" s="112" customFormat="1" ht="12.75" customHeight="1" thickBot="1">
      <c r="A662" s="150"/>
      <c r="B662" s="150"/>
      <c r="C662" s="150"/>
      <c r="D662" s="141"/>
      <c r="E662" s="141"/>
      <c r="F662" s="141"/>
      <c r="G662" s="141" t="s">
        <v>541</v>
      </c>
      <c r="H662" s="142">
        <v>4.62</v>
      </c>
      <c r="I662" s="141" t="s">
        <v>542</v>
      </c>
      <c r="J662" s="143">
        <v>3790.89</v>
      </c>
    </row>
    <row r="663" spans="1:10" s="112" customFormat="1" ht="12.75" customHeight="1" thickTop="1">
      <c r="A663" s="151"/>
      <c r="B663" s="151"/>
      <c r="C663" s="151"/>
      <c r="D663" s="152"/>
      <c r="E663" s="152"/>
      <c r="F663" s="152"/>
      <c r="G663" s="152"/>
      <c r="H663" s="152"/>
      <c r="I663" s="152"/>
      <c r="J663" s="152"/>
    </row>
    <row r="664" spans="1:10" s="112" customFormat="1" ht="12.75" customHeight="1">
      <c r="A664" s="128" t="s">
        <v>187</v>
      </c>
      <c r="B664" s="128" t="s">
        <v>67</v>
      </c>
      <c r="C664" s="128" t="s">
        <v>68</v>
      </c>
      <c r="D664" s="126" t="s">
        <v>69</v>
      </c>
      <c r="E664" s="366" t="s">
        <v>517</v>
      </c>
      <c r="F664" s="366"/>
      <c r="G664" s="128" t="s">
        <v>70</v>
      </c>
      <c r="H664" s="127" t="s">
        <v>71</v>
      </c>
      <c r="I664" s="127" t="s">
        <v>72</v>
      </c>
      <c r="J664" s="127" t="s">
        <v>73</v>
      </c>
    </row>
    <row r="665" spans="1:10" s="112" customFormat="1" ht="12.75" customHeight="1">
      <c r="A665" s="114" t="s">
        <v>518</v>
      </c>
      <c r="B665" s="114" t="s">
        <v>504</v>
      </c>
      <c r="C665" s="114" t="s">
        <v>74</v>
      </c>
      <c r="D665" s="113" t="s">
        <v>505</v>
      </c>
      <c r="E665" s="367" t="s">
        <v>525</v>
      </c>
      <c r="F665" s="367"/>
      <c r="G665" s="114" t="s">
        <v>96</v>
      </c>
      <c r="H665" s="129">
        <v>1</v>
      </c>
      <c r="I665" s="115">
        <v>503.2</v>
      </c>
      <c r="J665" s="115">
        <v>503.2</v>
      </c>
    </row>
    <row r="666" spans="1:10" s="112" customFormat="1" ht="12.75" customHeight="1">
      <c r="A666" s="132" t="s">
        <v>520</v>
      </c>
      <c r="B666" s="132" t="s">
        <v>588</v>
      </c>
      <c r="C666" s="132" t="s">
        <v>79</v>
      </c>
      <c r="D666" s="130" t="s">
        <v>589</v>
      </c>
      <c r="E666" s="362" t="s">
        <v>581</v>
      </c>
      <c r="F666" s="362"/>
      <c r="G666" s="132" t="s">
        <v>80</v>
      </c>
      <c r="H666" s="133">
        <v>0.57999999999999996</v>
      </c>
      <c r="I666" s="134">
        <v>370.66</v>
      </c>
      <c r="J666" s="134">
        <v>214.98</v>
      </c>
    </row>
    <row r="667" spans="1:10" s="112" customFormat="1" ht="12.75" customHeight="1">
      <c r="A667" s="132" t="s">
        <v>520</v>
      </c>
      <c r="B667" s="132" t="s">
        <v>590</v>
      </c>
      <c r="C667" s="132" t="s">
        <v>79</v>
      </c>
      <c r="D667" s="130" t="s">
        <v>591</v>
      </c>
      <c r="E667" s="362" t="s">
        <v>581</v>
      </c>
      <c r="F667" s="362"/>
      <c r="G667" s="132" t="s">
        <v>80</v>
      </c>
      <c r="H667" s="133">
        <v>0.57999999999999996</v>
      </c>
      <c r="I667" s="134">
        <v>173.08</v>
      </c>
      <c r="J667" s="134">
        <v>100.38</v>
      </c>
    </row>
    <row r="668" spans="1:10" s="112" customFormat="1" ht="12.75" customHeight="1">
      <c r="A668" s="132" t="s">
        <v>520</v>
      </c>
      <c r="B668" s="132" t="s">
        <v>592</v>
      </c>
      <c r="C668" s="132" t="s">
        <v>79</v>
      </c>
      <c r="D668" s="130" t="s">
        <v>593</v>
      </c>
      <c r="E668" s="362" t="s">
        <v>523</v>
      </c>
      <c r="F668" s="362"/>
      <c r="G668" s="132" t="s">
        <v>76</v>
      </c>
      <c r="H668" s="133">
        <v>8.2799999999999994</v>
      </c>
      <c r="I668" s="134">
        <v>15.59</v>
      </c>
      <c r="J668" s="134">
        <v>129.08000000000001</v>
      </c>
    </row>
    <row r="669" spans="1:10" s="112" customFormat="1" ht="12.75" customHeight="1">
      <c r="A669" s="132" t="s">
        <v>520</v>
      </c>
      <c r="B669" s="132" t="s">
        <v>506</v>
      </c>
      <c r="C669" s="132" t="s">
        <v>74</v>
      </c>
      <c r="D669" s="130" t="s">
        <v>81</v>
      </c>
      <c r="E669" s="362" t="s">
        <v>525</v>
      </c>
      <c r="F669" s="362"/>
      <c r="G669" s="132" t="s">
        <v>76</v>
      </c>
      <c r="H669" s="133">
        <v>1.05</v>
      </c>
      <c r="I669" s="134">
        <v>55.97</v>
      </c>
      <c r="J669" s="134">
        <v>58.76</v>
      </c>
    </row>
    <row r="670" spans="1:10" s="112" customFormat="1" ht="12.75" customHeight="1">
      <c r="A670" s="148"/>
      <c r="B670" s="148"/>
      <c r="C670" s="148"/>
      <c r="D670" s="139"/>
      <c r="E670" s="139" t="s">
        <v>536</v>
      </c>
      <c r="F670" s="140">
        <v>89.66</v>
      </c>
      <c r="G670" s="139" t="s">
        <v>537</v>
      </c>
      <c r="H670" s="140">
        <v>76.08</v>
      </c>
      <c r="I670" s="139" t="s">
        <v>538</v>
      </c>
      <c r="J670" s="140">
        <v>165.74</v>
      </c>
    </row>
    <row r="671" spans="1:10" s="112" customFormat="1" ht="12.75" customHeight="1">
      <c r="A671" s="148"/>
      <c r="B671" s="148"/>
      <c r="C671" s="148"/>
      <c r="D671" s="139"/>
      <c r="E671" s="139" t="s">
        <v>539</v>
      </c>
      <c r="F671" s="140">
        <v>131.53648000000001</v>
      </c>
      <c r="G671" s="139"/>
      <c r="H671" s="368" t="s">
        <v>540</v>
      </c>
      <c r="I671" s="368"/>
      <c r="J671" s="140">
        <v>634.74</v>
      </c>
    </row>
    <row r="672" spans="1:10" s="112" customFormat="1" ht="12.75" customHeight="1" thickBot="1">
      <c r="A672" s="150"/>
      <c r="B672" s="150"/>
      <c r="C672" s="150"/>
      <c r="D672" s="141"/>
      <c r="E672" s="141"/>
      <c r="F672" s="141"/>
      <c r="G672" s="141" t="s">
        <v>541</v>
      </c>
      <c r="H672" s="142">
        <v>2</v>
      </c>
      <c r="I672" s="141" t="s">
        <v>542</v>
      </c>
      <c r="J672" s="143">
        <v>1269.48</v>
      </c>
    </row>
    <row r="673" spans="1:10" s="112" customFormat="1" ht="12.75" customHeight="1" thickTop="1">
      <c r="A673" s="151"/>
      <c r="B673" s="151"/>
      <c r="C673" s="151"/>
      <c r="D673" s="152"/>
      <c r="E673" s="152"/>
      <c r="F673" s="152"/>
      <c r="G673" s="152"/>
      <c r="H673" s="152"/>
      <c r="I673" s="152"/>
      <c r="J673" s="152"/>
    </row>
    <row r="674" spans="1:10" s="112" customFormat="1" ht="12.75" customHeight="1">
      <c r="A674" s="128" t="s">
        <v>188</v>
      </c>
      <c r="B674" s="128" t="s">
        <v>67</v>
      </c>
      <c r="C674" s="128" t="s">
        <v>68</v>
      </c>
      <c r="D674" s="126" t="s">
        <v>69</v>
      </c>
      <c r="E674" s="366" t="s">
        <v>517</v>
      </c>
      <c r="F674" s="366"/>
      <c r="G674" s="128" t="s">
        <v>70</v>
      </c>
      <c r="H674" s="127" t="s">
        <v>71</v>
      </c>
      <c r="I674" s="127" t="s">
        <v>72</v>
      </c>
      <c r="J674" s="127" t="s">
        <v>73</v>
      </c>
    </row>
    <row r="675" spans="1:10" s="112" customFormat="1" ht="12.75" customHeight="1">
      <c r="A675" s="114" t="s">
        <v>518</v>
      </c>
      <c r="B675" s="114" t="s">
        <v>506</v>
      </c>
      <c r="C675" s="114" t="s">
        <v>74</v>
      </c>
      <c r="D675" s="113" t="s">
        <v>81</v>
      </c>
      <c r="E675" s="367" t="s">
        <v>525</v>
      </c>
      <c r="F675" s="367"/>
      <c r="G675" s="114" t="s">
        <v>76</v>
      </c>
      <c r="H675" s="129">
        <v>1</v>
      </c>
      <c r="I675" s="115">
        <v>55.97</v>
      </c>
      <c r="J675" s="115">
        <v>55.97</v>
      </c>
    </row>
    <row r="676" spans="1:10" s="112" customFormat="1" ht="12.75" customHeight="1">
      <c r="A676" s="132" t="s">
        <v>520</v>
      </c>
      <c r="B676" s="132" t="s">
        <v>561</v>
      </c>
      <c r="C676" s="132" t="s">
        <v>79</v>
      </c>
      <c r="D676" s="130" t="s">
        <v>84</v>
      </c>
      <c r="E676" s="362" t="s">
        <v>525</v>
      </c>
      <c r="F676" s="362"/>
      <c r="G676" s="132" t="s">
        <v>85</v>
      </c>
      <c r="H676" s="133">
        <v>0.5</v>
      </c>
      <c r="I676" s="134">
        <v>21.47</v>
      </c>
      <c r="J676" s="134">
        <v>10.73</v>
      </c>
    </row>
    <row r="677" spans="1:10" s="112" customFormat="1" ht="12.75" customHeight="1">
      <c r="A677" s="132" t="s">
        <v>520</v>
      </c>
      <c r="B677" s="132" t="s">
        <v>526</v>
      </c>
      <c r="C677" s="132" t="s">
        <v>79</v>
      </c>
      <c r="D677" s="130" t="s">
        <v>86</v>
      </c>
      <c r="E677" s="362" t="s">
        <v>525</v>
      </c>
      <c r="F677" s="362"/>
      <c r="G677" s="132" t="s">
        <v>85</v>
      </c>
      <c r="H677" s="133">
        <v>0.6</v>
      </c>
      <c r="I677" s="134">
        <v>16.86</v>
      </c>
      <c r="J677" s="134">
        <v>10.11</v>
      </c>
    </row>
    <row r="678" spans="1:10" s="112" customFormat="1" ht="12.75" customHeight="1">
      <c r="A678" s="136" t="s">
        <v>527</v>
      </c>
      <c r="B678" s="136" t="s">
        <v>571</v>
      </c>
      <c r="C678" s="136" t="s">
        <v>79</v>
      </c>
      <c r="D678" s="135" t="s">
        <v>87</v>
      </c>
      <c r="E678" s="363" t="s">
        <v>529</v>
      </c>
      <c r="F678" s="363"/>
      <c r="G678" s="136" t="s">
        <v>80</v>
      </c>
      <c r="H678" s="137">
        <v>0.01</v>
      </c>
      <c r="I678" s="138">
        <v>105.01</v>
      </c>
      <c r="J678" s="138">
        <v>1.05</v>
      </c>
    </row>
    <row r="679" spans="1:10" s="112" customFormat="1" ht="12.75" customHeight="1">
      <c r="A679" s="136" t="s">
        <v>527</v>
      </c>
      <c r="B679" s="136" t="s">
        <v>585</v>
      </c>
      <c r="C679" s="136" t="s">
        <v>79</v>
      </c>
      <c r="D679" s="135" t="s">
        <v>88</v>
      </c>
      <c r="E679" s="363" t="s">
        <v>529</v>
      </c>
      <c r="F679" s="363"/>
      <c r="G679" s="136" t="s">
        <v>89</v>
      </c>
      <c r="H679" s="137">
        <v>7.5</v>
      </c>
      <c r="I679" s="138">
        <v>0.64</v>
      </c>
      <c r="J679" s="138">
        <v>4.8</v>
      </c>
    </row>
    <row r="680" spans="1:10" s="112" customFormat="1" ht="12.75" customHeight="1">
      <c r="A680" s="136" t="s">
        <v>527</v>
      </c>
      <c r="B680" s="136" t="s">
        <v>594</v>
      </c>
      <c r="C680" s="136" t="s">
        <v>74</v>
      </c>
      <c r="D680" s="135" t="s">
        <v>90</v>
      </c>
      <c r="E680" s="363" t="s">
        <v>529</v>
      </c>
      <c r="F680" s="363"/>
      <c r="G680" s="136" t="s">
        <v>96</v>
      </c>
      <c r="H680" s="137">
        <v>16</v>
      </c>
      <c r="I680" s="138">
        <v>1.83</v>
      </c>
      <c r="J680" s="138">
        <v>29.28</v>
      </c>
    </row>
    <row r="681" spans="1:10" s="112" customFormat="1" ht="12.75" customHeight="1">
      <c r="A681" s="148"/>
      <c r="B681" s="148"/>
      <c r="C681" s="148"/>
      <c r="D681" s="139"/>
      <c r="E681" s="139" t="s">
        <v>536</v>
      </c>
      <c r="F681" s="140">
        <v>8.48</v>
      </c>
      <c r="G681" s="139" t="s">
        <v>537</v>
      </c>
      <c r="H681" s="140">
        <v>7.19</v>
      </c>
      <c r="I681" s="139" t="s">
        <v>538</v>
      </c>
      <c r="J681" s="140">
        <v>15.67</v>
      </c>
    </row>
    <row r="682" spans="1:10" s="112" customFormat="1" ht="12.75" customHeight="1">
      <c r="A682" s="148"/>
      <c r="B682" s="148"/>
      <c r="C682" s="148"/>
      <c r="D682" s="139"/>
      <c r="E682" s="139" t="s">
        <v>539</v>
      </c>
      <c r="F682" s="140">
        <v>14.630558000000001</v>
      </c>
      <c r="G682" s="139"/>
      <c r="H682" s="368" t="s">
        <v>540</v>
      </c>
      <c r="I682" s="368"/>
      <c r="J682" s="140">
        <v>70.599999999999994</v>
      </c>
    </row>
    <row r="683" spans="1:10" s="112" customFormat="1" ht="12.75" customHeight="1" thickBot="1">
      <c r="A683" s="150"/>
      <c r="B683" s="150"/>
      <c r="C683" s="150"/>
      <c r="D683" s="141"/>
      <c r="E683" s="141"/>
      <c r="F683" s="141"/>
      <c r="G683" s="141" t="s">
        <v>541</v>
      </c>
      <c r="H683" s="142">
        <v>15.13</v>
      </c>
      <c r="I683" s="141" t="s">
        <v>542</v>
      </c>
      <c r="J683" s="143">
        <v>1068.18</v>
      </c>
    </row>
    <row r="684" spans="1:10" s="112" customFormat="1" ht="12.75" customHeight="1" thickTop="1">
      <c r="A684" s="151"/>
      <c r="B684" s="151"/>
      <c r="C684" s="151"/>
      <c r="D684" s="152"/>
      <c r="E684" s="152"/>
      <c r="F684" s="152"/>
      <c r="G684" s="152"/>
      <c r="H684" s="152"/>
      <c r="I684" s="152"/>
      <c r="J684" s="152"/>
    </row>
    <row r="685" spans="1:10" s="112" customFormat="1" ht="12.75" customHeight="1">
      <c r="A685" s="128" t="s">
        <v>189</v>
      </c>
      <c r="B685" s="128" t="s">
        <v>67</v>
      </c>
      <c r="C685" s="128" t="s">
        <v>68</v>
      </c>
      <c r="D685" s="126" t="s">
        <v>69</v>
      </c>
      <c r="E685" s="366" t="s">
        <v>517</v>
      </c>
      <c r="F685" s="366"/>
      <c r="G685" s="128" t="s">
        <v>70</v>
      </c>
      <c r="H685" s="127" t="s">
        <v>71</v>
      </c>
      <c r="I685" s="127" t="s">
        <v>72</v>
      </c>
      <c r="J685" s="127" t="s">
        <v>73</v>
      </c>
    </row>
    <row r="686" spans="1:10" s="112" customFormat="1" ht="12.75" customHeight="1">
      <c r="A686" s="114" t="s">
        <v>518</v>
      </c>
      <c r="B686" s="114" t="s">
        <v>507</v>
      </c>
      <c r="C686" s="114" t="s">
        <v>74</v>
      </c>
      <c r="D686" s="113" t="s">
        <v>508</v>
      </c>
      <c r="E686" s="367" t="s">
        <v>525</v>
      </c>
      <c r="F686" s="367"/>
      <c r="G686" s="114" t="s">
        <v>83</v>
      </c>
      <c r="H686" s="129">
        <v>1</v>
      </c>
      <c r="I686" s="115">
        <v>0.37</v>
      </c>
      <c r="J686" s="115">
        <v>0.37</v>
      </c>
    </row>
    <row r="687" spans="1:10" s="112" customFormat="1" ht="12.75" customHeight="1">
      <c r="A687" s="136" t="s">
        <v>527</v>
      </c>
      <c r="B687" s="136" t="s">
        <v>595</v>
      </c>
      <c r="C687" s="136" t="s">
        <v>74</v>
      </c>
      <c r="D687" s="135" t="s">
        <v>596</v>
      </c>
      <c r="E687" s="363" t="s">
        <v>597</v>
      </c>
      <c r="F687" s="363"/>
      <c r="G687" s="136" t="s">
        <v>76</v>
      </c>
      <c r="H687" s="137">
        <v>1</v>
      </c>
      <c r="I687" s="138">
        <v>0.37</v>
      </c>
      <c r="J687" s="138">
        <v>0.37</v>
      </c>
    </row>
    <row r="688" spans="1:10" s="112" customFormat="1" ht="12.75" customHeight="1">
      <c r="A688" s="148"/>
      <c r="B688" s="148"/>
      <c r="C688" s="148"/>
      <c r="D688" s="139"/>
      <c r="E688" s="139" t="s">
        <v>536</v>
      </c>
      <c r="F688" s="140">
        <v>0</v>
      </c>
      <c r="G688" s="139" t="s">
        <v>537</v>
      </c>
      <c r="H688" s="140">
        <v>0</v>
      </c>
      <c r="I688" s="139" t="s">
        <v>538</v>
      </c>
      <c r="J688" s="140">
        <v>0</v>
      </c>
    </row>
    <row r="689" spans="1:10" s="112" customFormat="1" ht="12.75" customHeight="1">
      <c r="A689" s="148"/>
      <c r="B689" s="148"/>
      <c r="C689" s="148"/>
      <c r="D689" s="139"/>
      <c r="E689" s="139" t="s">
        <v>539</v>
      </c>
      <c r="F689" s="140">
        <v>9.6717999999999998E-2</v>
      </c>
      <c r="G689" s="139"/>
      <c r="H689" s="368" t="s">
        <v>540</v>
      </c>
      <c r="I689" s="368"/>
      <c r="J689" s="140">
        <v>0.47</v>
      </c>
    </row>
    <row r="690" spans="1:10" s="112" customFormat="1" ht="12.75" customHeight="1" thickBot="1">
      <c r="A690" s="150"/>
      <c r="B690" s="150"/>
      <c r="C690" s="150"/>
      <c r="D690" s="141"/>
      <c r="E690" s="141"/>
      <c r="F690" s="141"/>
      <c r="G690" s="141" t="s">
        <v>541</v>
      </c>
      <c r="H690" s="142">
        <v>359.87</v>
      </c>
      <c r="I690" s="141" t="s">
        <v>542</v>
      </c>
      <c r="J690" s="143">
        <v>169.14</v>
      </c>
    </row>
    <row r="691" spans="1:10" s="112" customFormat="1" ht="12.75" customHeight="1" thickTop="1">
      <c r="A691" s="151"/>
      <c r="B691" s="151"/>
      <c r="C691" s="151"/>
      <c r="D691" s="152"/>
      <c r="E691" s="152"/>
      <c r="F691" s="152"/>
      <c r="G691" s="152"/>
      <c r="H691" s="152"/>
      <c r="I691" s="152"/>
      <c r="J691" s="152"/>
    </row>
    <row r="692" spans="1:10" s="112" customFormat="1" ht="12.75" customHeight="1">
      <c r="A692" s="119" t="s">
        <v>191</v>
      </c>
      <c r="B692" s="119"/>
      <c r="C692" s="119"/>
      <c r="D692" s="109" t="s">
        <v>129</v>
      </c>
      <c r="E692" s="109"/>
      <c r="F692" s="365"/>
      <c r="G692" s="365"/>
      <c r="H692" s="110"/>
      <c r="I692" s="109"/>
      <c r="J692" s="111">
        <v>1429.15</v>
      </c>
    </row>
    <row r="693" spans="1:10" s="112" customFormat="1" ht="12.75" customHeight="1">
      <c r="A693" s="128" t="s">
        <v>192</v>
      </c>
      <c r="B693" s="128" t="s">
        <v>67</v>
      </c>
      <c r="C693" s="128" t="s">
        <v>68</v>
      </c>
      <c r="D693" s="126" t="s">
        <v>69</v>
      </c>
      <c r="E693" s="366" t="s">
        <v>517</v>
      </c>
      <c r="F693" s="366"/>
      <c r="G693" s="128" t="s">
        <v>70</v>
      </c>
      <c r="H693" s="127" t="s">
        <v>71</v>
      </c>
      <c r="I693" s="127" t="s">
        <v>72</v>
      </c>
      <c r="J693" s="127" t="s">
        <v>73</v>
      </c>
    </row>
    <row r="694" spans="1:10" s="112" customFormat="1" ht="12.75" customHeight="1">
      <c r="A694" s="114" t="s">
        <v>518</v>
      </c>
      <c r="B694" s="114" t="s">
        <v>509</v>
      </c>
      <c r="C694" s="114" t="s">
        <v>79</v>
      </c>
      <c r="D694" s="113" t="s">
        <v>131</v>
      </c>
      <c r="E694" s="367" t="s">
        <v>523</v>
      </c>
      <c r="F694" s="367"/>
      <c r="G694" s="114" t="s">
        <v>113</v>
      </c>
      <c r="H694" s="129">
        <v>1</v>
      </c>
      <c r="I694" s="115">
        <v>1.27</v>
      </c>
      <c r="J694" s="115">
        <v>1.27</v>
      </c>
    </row>
    <row r="695" spans="1:10" s="112" customFormat="1" ht="12.75" customHeight="1">
      <c r="A695" s="132" t="s">
        <v>520</v>
      </c>
      <c r="B695" s="132" t="s">
        <v>598</v>
      </c>
      <c r="C695" s="132" t="s">
        <v>79</v>
      </c>
      <c r="D695" s="130" t="s">
        <v>396</v>
      </c>
      <c r="E695" s="362" t="s">
        <v>525</v>
      </c>
      <c r="F695" s="362"/>
      <c r="G695" s="132" t="s">
        <v>85</v>
      </c>
      <c r="H695" s="133">
        <v>3.6999999999999998E-2</v>
      </c>
      <c r="I695" s="134">
        <v>22.85</v>
      </c>
      <c r="J695" s="134">
        <v>0.84</v>
      </c>
    </row>
    <row r="696" spans="1:10" s="112" customFormat="1" ht="12.75" customHeight="1">
      <c r="A696" s="132" t="s">
        <v>520</v>
      </c>
      <c r="B696" s="132" t="s">
        <v>526</v>
      </c>
      <c r="C696" s="132" t="s">
        <v>79</v>
      </c>
      <c r="D696" s="130" t="s">
        <v>86</v>
      </c>
      <c r="E696" s="362" t="s">
        <v>525</v>
      </c>
      <c r="F696" s="362"/>
      <c r="G696" s="132" t="s">
        <v>85</v>
      </c>
      <c r="H696" s="133">
        <v>1.6E-2</v>
      </c>
      <c r="I696" s="134">
        <v>16.86</v>
      </c>
      <c r="J696" s="134">
        <v>0.26</v>
      </c>
    </row>
    <row r="697" spans="1:10" s="112" customFormat="1" ht="12.75" customHeight="1">
      <c r="A697" s="136" t="s">
        <v>527</v>
      </c>
      <c r="B697" s="136" t="s">
        <v>599</v>
      </c>
      <c r="C697" s="136" t="s">
        <v>79</v>
      </c>
      <c r="D697" s="135" t="s">
        <v>461</v>
      </c>
      <c r="E697" s="363" t="s">
        <v>529</v>
      </c>
      <c r="F697" s="363"/>
      <c r="G697" s="136" t="s">
        <v>89</v>
      </c>
      <c r="H697" s="137">
        <v>0.106</v>
      </c>
      <c r="I697" s="138">
        <v>1.64</v>
      </c>
      <c r="J697" s="138">
        <v>0.17</v>
      </c>
    </row>
    <row r="698" spans="1:10" s="112" customFormat="1" ht="12.75" customHeight="1">
      <c r="A698" s="148"/>
      <c r="B698" s="148"/>
      <c r="C698" s="148"/>
      <c r="D698" s="139"/>
      <c r="E698" s="139" t="s">
        <v>536</v>
      </c>
      <c r="F698" s="140">
        <v>0.43</v>
      </c>
      <c r="G698" s="139" t="s">
        <v>537</v>
      </c>
      <c r="H698" s="140">
        <v>0.37</v>
      </c>
      <c r="I698" s="139" t="s">
        <v>538</v>
      </c>
      <c r="J698" s="140">
        <v>0.8</v>
      </c>
    </row>
    <row r="699" spans="1:10" s="112" customFormat="1" ht="12.75" customHeight="1">
      <c r="A699" s="148"/>
      <c r="B699" s="148"/>
      <c r="C699" s="148"/>
      <c r="D699" s="139"/>
      <c r="E699" s="139" t="s">
        <v>539</v>
      </c>
      <c r="F699" s="140">
        <v>0.331978</v>
      </c>
      <c r="G699" s="139"/>
      <c r="H699" s="368" t="s">
        <v>540</v>
      </c>
      <c r="I699" s="368"/>
      <c r="J699" s="140">
        <v>1.6</v>
      </c>
    </row>
    <row r="700" spans="1:10" s="112" customFormat="1" ht="12.75" customHeight="1" thickBot="1">
      <c r="A700" s="150"/>
      <c r="B700" s="150"/>
      <c r="C700" s="150"/>
      <c r="D700" s="141"/>
      <c r="E700" s="141"/>
      <c r="F700" s="141"/>
      <c r="G700" s="141" t="s">
        <v>541</v>
      </c>
      <c r="H700" s="142">
        <v>74.2</v>
      </c>
      <c r="I700" s="141" t="s">
        <v>542</v>
      </c>
      <c r="J700" s="143">
        <v>118.72</v>
      </c>
    </row>
    <row r="701" spans="1:10" s="112" customFormat="1" ht="12.75" customHeight="1" thickTop="1">
      <c r="A701" s="151"/>
      <c r="B701" s="151"/>
      <c r="C701" s="151"/>
      <c r="D701" s="152"/>
      <c r="E701" s="152"/>
      <c r="F701" s="152"/>
      <c r="G701" s="152"/>
      <c r="H701" s="152"/>
      <c r="I701" s="152"/>
      <c r="J701" s="152"/>
    </row>
    <row r="702" spans="1:10" s="112" customFormat="1" ht="12.75" customHeight="1">
      <c r="A702" s="128" t="s">
        <v>193</v>
      </c>
      <c r="B702" s="128" t="s">
        <v>67</v>
      </c>
      <c r="C702" s="128" t="s">
        <v>68</v>
      </c>
      <c r="D702" s="126" t="s">
        <v>69</v>
      </c>
      <c r="E702" s="366" t="s">
        <v>517</v>
      </c>
      <c r="F702" s="366"/>
      <c r="G702" s="128" t="s">
        <v>70</v>
      </c>
      <c r="H702" s="127" t="s">
        <v>71</v>
      </c>
      <c r="I702" s="127" t="s">
        <v>72</v>
      </c>
      <c r="J702" s="127" t="s">
        <v>73</v>
      </c>
    </row>
    <row r="703" spans="1:10" s="112" customFormat="1" ht="12.75" customHeight="1">
      <c r="A703" s="117" t="s">
        <v>527</v>
      </c>
      <c r="B703" s="117" t="s">
        <v>510</v>
      </c>
      <c r="C703" s="117" t="s">
        <v>79</v>
      </c>
      <c r="D703" s="116" t="s">
        <v>97</v>
      </c>
      <c r="E703" s="369" t="s">
        <v>529</v>
      </c>
      <c r="F703" s="369"/>
      <c r="G703" s="117" t="s">
        <v>96</v>
      </c>
      <c r="H703" s="144">
        <v>1</v>
      </c>
      <c r="I703" s="118">
        <v>75.73</v>
      </c>
      <c r="J703" s="118">
        <v>75.73</v>
      </c>
    </row>
    <row r="704" spans="1:10" s="112" customFormat="1" ht="12.75" customHeight="1">
      <c r="A704" s="148"/>
      <c r="B704" s="148"/>
      <c r="C704" s="148"/>
      <c r="D704" s="139"/>
      <c r="E704" s="139" t="s">
        <v>536</v>
      </c>
      <c r="F704" s="140">
        <v>0</v>
      </c>
      <c r="G704" s="139" t="s">
        <v>537</v>
      </c>
      <c r="H704" s="140">
        <v>0</v>
      </c>
      <c r="I704" s="139" t="s">
        <v>538</v>
      </c>
      <c r="J704" s="140">
        <v>0</v>
      </c>
    </row>
    <row r="705" spans="1:10" s="112" customFormat="1" ht="12.75" customHeight="1">
      <c r="A705" s="148"/>
      <c r="B705" s="148"/>
      <c r="C705" s="148"/>
      <c r="D705" s="139"/>
      <c r="E705" s="139" t="s">
        <v>539</v>
      </c>
      <c r="F705" s="140">
        <v>19.8</v>
      </c>
      <c r="G705" s="139"/>
      <c r="H705" s="368" t="s">
        <v>540</v>
      </c>
      <c r="I705" s="368"/>
      <c r="J705" s="140">
        <v>95.53</v>
      </c>
    </row>
    <row r="706" spans="1:10" s="112" customFormat="1" ht="12.75" customHeight="1" thickBot="1">
      <c r="A706" s="150"/>
      <c r="B706" s="150"/>
      <c r="C706" s="150"/>
      <c r="D706" s="141"/>
      <c r="E706" s="141"/>
      <c r="F706" s="141"/>
      <c r="G706" s="141" t="s">
        <v>541</v>
      </c>
      <c r="H706" s="142">
        <v>2</v>
      </c>
      <c r="I706" s="141" t="s">
        <v>542</v>
      </c>
      <c r="J706" s="143">
        <v>191.06</v>
      </c>
    </row>
    <row r="707" spans="1:10" s="112" customFormat="1" ht="12.75" customHeight="1" thickTop="1">
      <c r="A707" s="151"/>
      <c r="B707" s="151"/>
      <c r="C707" s="151"/>
      <c r="D707" s="152"/>
      <c r="E707" s="152"/>
      <c r="F707" s="152"/>
      <c r="G707" s="152"/>
      <c r="H707" s="152"/>
      <c r="I707" s="152"/>
      <c r="J707" s="152"/>
    </row>
    <row r="708" spans="1:10" s="112" customFormat="1" ht="12.75" customHeight="1">
      <c r="A708" s="128" t="s">
        <v>194</v>
      </c>
      <c r="B708" s="128" t="s">
        <v>67</v>
      </c>
      <c r="C708" s="128" t="s">
        <v>68</v>
      </c>
      <c r="D708" s="126" t="s">
        <v>69</v>
      </c>
      <c r="E708" s="366" t="s">
        <v>517</v>
      </c>
      <c r="F708" s="366"/>
      <c r="G708" s="128" t="s">
        <v>70</v>
      </c>
      <c r="H708" s="127" t="s">
        <v>71</v>
      </c>
      <c r="I708" s="127" t="s">
        <v>72</v>
      </c>
      <c r="J708" s="127" t="s">
        <v>73</v>
      </c>
    </row>
    <row r="709" spans="1:10" s="112" customFormat="1" ht="12.75" customHeight="1">
      <c r="A709" s="114" t="s">
        <v>518</v>
      </c>
      <c r="B709" s="114" t="s">
        <v>511</v>
      </c>
      <c r="C709" s="114" t="s">
        <v>256</v>
      </c>
      <c r="D709" s="113" t="s">
        <v>456</v>
      </c>
      <c r="E709" s="367" t="s">
        <v>392</v>
      </c>
      <c r="F709" s="367"/>
      <c r="G709" s="114" t="s">
        <v>76</v>
      </c>
      <c r="H709" s="129">
        <v>1</v>
      </c>
      <c r="I709" s="115">
        <v>413.72</v>
      </c>
      <c r="J709" s="115">
        <v>413.72</v>
      </c>
    </row>
    <row r="710" spans="1:10" s="112" customFormat="1" ht="12.75" customHeight="1">
      <c r="A710" s="370" t="s">
        <v>419</v>
      </c>
      <c r="B710" s="370" t="s">
        <v>67</v>
      </c>
      <c r="C710" s="370" t="s">
        <v>68</v>
      </c>
      <c r="D710" s="366" t="s">
        <v>600</v>
      </c>
      <c r="E710" s="371" t="s">
        <v>601</v>
      </c>
      <c r="F710" s="370" t="s">
        <v>602</v>
      </c>
      <c r="G710" s="371"/>
      <c r="H710" s="370" t="s">
        <v>603</v>
      </c>
      <c r="I710" s="371"/>
      <c r="J710" s="371" t="s">
        <v>604</v>
      </c>
    </row>
    <row r="711" spans="1:10" s="112" customFormat="1" ht="12.75" customHeight="1">
      <c r="A711" s="370"/>
      <c r="B711" s="370"/>
      <c r="C711" s="370"/>
      <c r="D711" s="371"/>
      <c r="E711" s="371"/>
      <c r="F711" s="127" t="s">
        <v>605</v>
      </c>
      <c r="G711" s="127" t="s">
        <v>606</v>
      </c>
      <c r="H711" s="127" t="s">
        <v>605</v>
      </c>
      <c r="I711" s="127" t="s">
        <v>606</v>
      </c>
      <c r="J711" s="371"/>
    </row>
    <row r="712" spans="1:10" s="112" customFormat="1" ht="12.75" customHeight="1">
      <c r="A712" s="136" t="s">
        <v>527</v>
      </c>
      <c r="B712" s="136" t="s">
        <v>455</v>
      </c>
      <c r="C712" s="136" t="s">
        <v>256</v>
      </c>
      <c r="D712" s="135" t="s">
        <v>454</v>
      </c>
      <c r="E712" s="137">
        <v>0.15060000000000001</v>
      </c>
      <c r="F712" s="138">
        <v>1</v>
      </c>
      <c r="G712" s="138">
        <v>0</v>
      </c>
      <c r="H712" s="145">
        <v>0.18770000000000001</v>
      </c>
      <c r="I712" s="145">
        <v>0.1245</v>
      </c>
      <c r="J712" s="145">
        <v>2.8299999999999999E-2</v>
      </c>
    </row>
    <row r="713" spans="1:10" s="112" customFormat="1" ht="12.75" customHeight="1">
      <c r="A713" s="136" t="s">
        <v>527</v>
      </c>
      <c r="B713" s="136" t="s">
        <v>607</v>
      </c>
      <c r="C713" s="136" t="s">
        <v>256</v>
      </c>
      <c r="D713" s="135" t="s">
        <v>608</v>
      </c>
      <c r="E713" s="137">
        <v>0.48193000000000003</v>
      </c>
      <c r="F713" s="138">
        <v>1</v>
      </c>
      <c r="G713" s="138">
        <v>0</v>
      </c>
      <c r="H713" s="145">
        <v>25.696300000000001</v>
      </c>
      <c r="I713" s="145">
        <v>4.9585999999999997</v>
      </c>
      <c r="J713" s="145">
        <v>12.383800000000001</v>
      </c>
    </row>
    <row r="714" spans="1:10" s="112" customFormat="1" ht="12.75" customHeight="1">
      <c r="A714" s="136" t="s">
        <v>527</v>
      </c>
      <c r="B714" s="136" t="s">
        <v>453</v>
      </c>
      <c r="C714" s="136" t="s">
        <v>256</v>
      </c>
      <c r="D714" s="135" t="s">
        <v>452</v>
      </c>
      <c r="E714" s="137">
        <v>0.20080000000000001</v>
      </c>
      <c r="F714" s="138">
        <v>1</v>
      </c>
      <c r="G714" s="138">
        <v>0</v>
      </c>
      <c r="H714" s="145">
        <v>13.7133</v>
      </c>
      <c r="I714" s="145">
        <v>8.7169000000000008</v>
      </c>
      <c r="J714" s="145">
        <v>2.7536</v>
      </c>
    </row>
    <row r="715" spans="1:10" s="112" customFormat="1" ht="12.75" customHeight="1">
      <c r="A715" s="136" t="s">
        <v>527</v>
      </c>
      <c r="B715" s="136" t="s">
        <v>451</v>
      </c>
      <c r="C715" s="136" t="s">
        <v>256</v>
      </c>
      <c r="D715" s="135" t="s">
        <v>450</v>
      </c>
      <c r="E715" s="137">
        <v>0.48193000000000003</v>
      </c>
      <c r="F715" s="138">
        <v>1</v>
      </c>
      <c r="G715" s="138">
        <v>0</v>
      </c>
      <c r="H715" s="145">
        <v>12.6206</v>
      </c>
      <c r="I715" s="145">
        <v>8.0223999999999993</v>
      </c>
      <c r="J715" s="145">
        <v>6.0822000000000003</v>
      </c>
    </row>
    <row r="716" spans="1:10" s="112" customFormat="1" ht="12.75" customHeight="1">
      <c r="A716" s="136" t="s">
        <v>527</v>
      </c>
      <c r="B716" s="136" t="s">
        <v>449</v>
      </c>
      <c r="C716" s="136" t="s">
        <v>256</v>
      </c>
      <c r="D716" s="135" t="s">
        <v>448</v>
      </c>
      <c r="E716" s="137">
        <v>0.48193000000000003</v>
      </c>
      <c r="F716" s="138">
        <v>1</v>
      </c>
      <c r="G716" s="138">
        <v>0</v>
      </c>
      <c r="H716" s="145">
        <v>21.608799999999999</v>
      </c>
      <c r="I716" s="145">
        <v>13.622299999999999</v>
      </c>
      <c r="J716" s="145">
        <v>10.4139</v>
      </c>
    </row>
    <row r="717" spans="1:10" s="112" customFormat="1" ht="12.75" customHeight="1">
      <c r="A717" s="372"/>
      <c r="B717" s="372"/>
      <c r="C717" s="372"/>
      <c r="D717" s="372"/>
      <c r="E717" s="372"/>
      <c r="F717" s="372" t="s">
        <v>609</v>
      </c>
      <c r="G717" s="372"/>
      <c r="H717" s="372"/>
      <c r="I717" s="372"/>
      <c r="J717" s="146">
        <v>31.661799999999999</v>
      </c>
    </row>
    <row r="718" spans="1:10" s="112" customFormat="1" ht="12.75" customHeight="1">
      <c r="A718" s="128" t="s">
        <v>416</v>
      </c>
      <c r="B718" s="128" t="s">
        <v>67</v>
      </c>
      <c r="C718" s="128" t="s">
        <v>68</v>
      </c>
      <c r="D718" s="126" t="s">
        <v>610</v>
      </c>
      <c r="E718" s="127" t="s">
        <v>601</v>
      </c>
      <c r="F718" s="371" t="s">
        <v>611</v>
      </c>
      <c r="G718" s="371"/>
      <c r="H718" s="371"/>
      <c r="I718" s="371"/>
      <c r="J718" s="127" t="s">
        <v>604</v>
      </c>
    </row>
    <row r="719" spans="1:10" s="112" customFormat="1" ht="12.75" customHeight="1">
      <c r="A719" s="136" t="s">
        <v>527</v>
      </c>
      <c r="B719" s="136" t="s">
        <v>447</v>
      </c>
      <c r="C719" s="136" t="s">
        <v>256</v>
      </c>
      <c r="D719" s="135" t="s">
        <v>446</v>
      </c>
      <c r="E719" s="137">
        <v>2</v>
      </c>
      <c r="F719" s="135"/>
      <c r="G719" s="135"/>
      <c r="H719" s="135"/>
      <c r="I719" s="145">
        <v>17.7498</v>
      </c>
      <c r="J719" s="145">
        <v>35.499600000000001</v>
      </c>
    </row>
    <row r="720" spans="1:10" s="112" customFormat="1" ht="12.75" customHeight="1">
      <c r="A720" s="136" t="s">
        <v>527</v>
      </c>
      <c r="B720" s="136" t="s">
        <v>415</v>
      </c>
      <c r="C720" s="136" t="s">
        <v>256</v>
      </c>
      <c r="D720" s="135" t="s">
        <v>414</v>
      </c>
      <c r="E720" s="137">
        <v>1</v>
      </c>
      <c r="F720" s="135"/>
      <c r="G720" s="135"/>
      <c r="H720" s="135"/>
      <c r="I720" s="145">
        <v>26.508199999999999</v>
      </c>
      <c r="J720" s="145">
        <v>26.508199999999999</v>
      </c>
    </row>
    <row r="721" spans="1:10" s="112" customFormat="1" ht="12.75" customHeight="1">
      <c r="A721" s="136" t="s">
        <v>527</v>
      </c>
      <c r="B721" s="136" t="s">
        <v>445</v>
      </c>
      <c r="C721" s="136" t="s">
        <v>256</v>
      </c>
      <c r="D721" s="135" t="s">
        <v>444</v>
      </c>
      <c r="E721" s="137">
        <v>1</v>
      </c>
      <c r="F721" s="135"/>
      <c r="G721" s="135"/>
      <c r="H721" s="135"/>
      <c r="I721" s="145">
        <v>23.777000000000001</v>
      </c>
      <c r="J721" s="145">
        <v>23.777000000000001</v>
      </c>
    </row>
    <row r="722" spans="1:10" s="112" customFormat="1" ht="12.75" customHeight="1">
      <c r="A722" s="136" t="s">
        <v>527</v>
      </c>
      <c r="B722" s="136" t="s">
        <v>413</v>
      </c>
      <c r="C722" s="136" t="s">
        <v>256</v>
      </c>
      <c r="D722" s="135" t="s">
        <v>412</v>
      </c>
      <c r="E722" s="137">
        <v>2</v>
      </c>
      <c r="F722" s="135"/>
      <c r="G722" s="135"/>
      <c r="H722" s="135"/>
      <c r="I722" s="145">
        <v>17.644600000000001</v>
      </c>
      <c r="J722" s="145">
        <v>35.289200000000001</v>
      </c>
    </row>
    <row r="723" spans="1:10" s="112" customFormat="1" ht="12.75" customHeight="1">
      <c r="A723" s="372"/>
      <c r="B723" s="372"/>
      <c r="C723" s="372"/>
      <c r="D723" s="372"/>
      <c r="E723" s="372"/>
      <c r="F723" s="372" t="s">
        <v>612</v>
      </c>
      <c r="G723" s="372"/>
      <c r="H723" s="372"/>
      <c r="I723" s="372"/>
      <c r="J723" s="146">
        <v>121.074</v>
      </c>
    </row>
    <row r="724" spans="1:10" s="112" customFormat="1" ht="12.75" customHeight="1">
      <c r="A724" s="372"/>
      <c r="B724" s="372"/>
      <c r="C724" s="372"/>
      <c r="D724" s="372"/>
      <c r="E724" s="372"/>
      <c r="F724" s="372" t="s">
        <v>613</v>
      </c>
      <c r="G724" s="372"/>
      <c r="H724" s="372"/>
      <c r="I724" s="372"/>
      <c r="J724" s="146">
        <v>0</v>
      </c>
    </row>
    <row r="725" spans="1:10" s="112" customFormat="1" ht="12.75" customHeight="1">
      <c r="A725" s="372"/>
      <c r="B725" s="372"/>
      <c r="C725" s="372"/>
      <c r="D725" s="372"/>
      <c r="E725" s="372"/>
      <c r="F725" s="372" t="s">
        <v>614</v>
      </c>
      <c r="G725" s="372"/>
      <c r="H725" s="372"/>
      <c r="I725" s="372"/>
      <c r="J725" s="146">
        <v>152.73580000000001</v>
      </c>
    </row>
    <row r="726" spans="1:10" s="112" customFormat="1" ht="12.75" customHeight="1">
      <c r="A726" s="372"/>
      <c r="B726" s="372"/>
      <c r="C726" s="372"/>
      <c r="D726" s="372"/>
      <c r="E726" s="372"/>
      <c r="F726" s="372" t="s">
        <v>615</v>
      </c>
      <c r="G726" s="372"/>
      <c r="H726" s="372"/>
      <c r="I726" s="372"/>
      <c r="J726" s="146">
        <v>0</v>
      </c>
    </row>
    <row r="727" spans="1:10" s="112" customFormat="1" ht="12.75" customHeight="1">
      <c r="A727" s="372"/>
      <c r="B727" s="372"/>
      <c r="C727" s="372"/>
      <c r="D727" s="372"/>
      <c r="E727" s="372"/>
      <c r="F727" s="372" t="s">
        <v>616</v>
      </c>
      <c r="G727" s="372"/>
      <c r="H727" s="372"/>
      <c r="I727" s="372"/>
      <c r="J727" s="146">
        <v>0</v>
      </c>
    </row>
    <row r="728" spans="1:10" s="112" customFormat="1" ht="12.75" customHeight="1">
      <c r="A728" s="372"/>
      <c r="B728" s="372"/>
      <c r="C728" s="372"/>
      <c r="D728" s="372"/>
      <c r="E728" s="372"/>
      <c r="F728" s="372" t="s">
        <v>617</v>
      </c>
      <c r="G728" s="372"/>
      <c r="H728" s="372"/>
      <c r="I728" s="372"/>
      <c r="J728" s="146">
        <v>4</v>
      </c>
    </row>
    <row r="729" spans="1:10" s="112" customFormat="1" ht="12.75" customHeight="1">
      <c r="A729" s="372"/>
      <c r="B729" s="372"/>
      <c r="C729" s="372"/>
      <c r="D729" s="372"/>
      <c r="E729" s="372"/>
      <c r="F729" s="372" t="s">
        <v>618</v>
      </c>
      <c r="G729" s="372"/>
      <c r="H729" s="372"/>
      <c r="I729" s="372"/>
      <c r="J729" s="146">
        <v>38.183999999999997</v>
      </c>
    </row>
    <row r="730" spans="1:10" s="112" customFormat="1" ht="12.75" customHeight="1">
      <c r="A730" s="128" t="s">
        <v>390</v>
      </c>
      <c r="B730" s="128" t="s">
        <v>68</v>
      </c>
      <c r="C730" s="128" t="s">
        <v>67</v>
      </c>
      <c r="D730" s="126" t="s">
        <v>529</v>
      </c>
      <c r="E730" s="127" t="s">
        <v>601</v>
      </c>
      <c r="F730" s="127" t="s">
        <v>619</v>
      </c>
      <c r="G730" s="371" t="s">
        <v>620</v>
      </c>
      <c r="H730" s="371"/>
      <c r="I730" s="371"/>
      <c r="J730" s="127" t="s">
        <v>604</v>
      </c>
    </row>
    <row r="731" spans="1:10" s="112" customFormat="1" ht="12.75" customHeight="1">
      <c r="A731" s="136" t="s">
        <v>527</v>
      </c>
      <c r="B731" s="136" t="s">
        <v>256</v>
      </c>
      <c r="C731" s="136" t="s">
        <v>439</v>
      </c>
      <c r="D731" s="135" t="s">
        <v>443</v>
      </c>
      <c r="E731" s="137">
        <v>11.775</v>
      </c>
      <c r="F731" s="136" t="s">
        <v>411</v>
      </c>
      <c r="G731" s="373">
        <v>10.9482</v>
      </c>
      <c r="H731" s="373"/>
      <c r="I731" s="363"/>
      <c r="J731" s="145">
        <v>128.9151</v>
      </c>
    </row>
    <row r="732" spans="1:10" s="112" customFormat="1" ht="12.75" customHeight="1">
      <c r="A732" s="136" t="s">
        <v>527</v>
      </c>
      <c r="B732" s="136" t="s">
        <v>256</v>
      </c>
      <c r="C732" s="136" t="s">
        <v>438</v>
      </c>
      <c r="D732" s="135" t="s">
        <v>442</v>
      </c>
      <c r="E732" s="137">
        <v>1</v>
      </c>
      <c r="F732" s="136" t="s">
        <v>76</v>
      </c>
      <c r="G732" s="373">
        <v>137.93270000000001</v>
      </c>
      <c r="H732" s="373"/>
      <c r="I732" s="363"/>
      <c r="J732" s="145">
        <v>137.93270000000001</v>
      </c>
    </row>
    <row r="733" spans="1:10" s="112" customFormat="1" ht="12.75" customHeight="1">
      <c r="A733" s="136" t="s">
        <v>527</v>
      </c>
      <c r="B733" s="136" t="s">
        <v>256</v>
      </c>
      <c r="C733" s="136" t="s">
        <v>437</v>
      </c>
      <c r="D733" s="135" t="s">
        <v>441</v>
      </c>
      <c r="E733" s="137">
        <v>0.4</v>
      </c>
      <c r="F733" s="136" t="s">
        <v>76</v>
      </c>
      <c r="G733" s="373">
        <v>232.98509999999999</v>
      </c>
      <c r="H733" s="373"/>
      <c r="I733" s="363"/>
      <c r="J733" s="145">
        <v>93.194000000000003</v>
      </c>
    </row>
    <row r="734" spans="1:10" s="112" customFormat="1" ht="12.75" customHeight="1">
      <c r="A734" s="372"/>
      <c r="B734" s="372"/>
      <c r="C734" s="372"/>
      <c r="D734" s="372"/>
      <c r="E734" s="372"/>
      <c r="F734" s="372" t="s">
        <v>621</v>
      </c>
      <c r="G734" s="372"/>
      <c r="H734" s="372"/>
      <c r="I734" s="372"/>
      <c r="J734" s="146">
        <v>360.04180000000002</v>
      </c>
    </row>
    <row r="735" spans="1:10" s="112" customFormat="1" ht="12.75" customHeight="1">
      <c r="A735" s="128" t="s">
        <v>427</v>
      </c>
      <c r="B735" s="128" t="s">
        <v>68</v>
      </c>
      <c r="C735" s="128" t="s">
        <v>67</v>
      </c>
      <c r="D735" s="126" t="s">
        <v>622</v>
      </c>
      <c r="E735" s="127" t="s">
        <v>601</v>
      </c>
      <c r="F735" s="127" t="s">
        <v>619</v>
      </c>
      <c r="G735" s="371" t="s">
        <v>620</v>
      </c>
      <c r="H735" s="371"/>
      <c r="I735" s="371"/>
      <c r="J735" s="127" t="s">
        <v>604</v>
      </c>
    </row>
    <row r="736" spans="1:10" s="112" customFormat="1" ht="12.75" customHeight="1">
      <c r="A736" s="132" t="s">
        <v>623</v>
      </c>
      <c r="B736" s="132" t="s">
        <v>256</v>
      </c>
      <c r="C736" s="132">
        <v>5212552</v>
      </c>
      <c r="D736" s="130" t="s">
        <v>440</v>
      </c>
      <c r="E736" s="133">
        <v>1</v>
      </c>
      <c r="F736" s="132" t="s">
        <v>76</v>
      </c>
      <c r="G736" s="374">
        <v>15.11</v>
      </c>
      <c r="H736" s="374"/>
      <c r="I736" s="362"/>
      <c r="J736" s="147">
        <v>15.11</v>
      </c>
    </row>
    <row r="737" spans="1:10" s="112" customFormat="1" ht="12.75" customHeight="1">
      <c r="A737" s="372"/>
      <c r="B737" s="372"/>
      <c r="C737" s="372"/>
      <c r="D737" s="372"/>
      <c r="E737" s="372"/>
      <c r="F737" s="372" t="s">
        <v>624</v>
      </c>
      <c r="G737" s="372"/>
      <c r="H737" s="372"/>
      <c r="I737" s="372"/>
      <c r="J737" s="146">
        <v>15.11</v>
      </c>
    </row>
    <row r="738" spans="1:10" s="112" customFormat="1" ht="12.75" customHeight="1">
      <c r="A738" s="128" t="s">
        <v>410</v>
      </c>
      <c r="B738" s="128" t="s">
        <v>68</v>
      </c>
      <c r="C738" s="128" t="s">
        <v>527</v>
      </c>
      <c r="D738" s="126" t="s">
        <v>625</v>
      </c>
      <c r="E738" s="127" t="s">
        <v>67</v>
      </c>
      <c r="F738" s="127" t="s">
        <v>601</v>
      </c>
      <c r="G738" s="128" t="s">
        <v>619</v>
      </c>
      <c r="H738" s="371" t="s">
        <v>620</v>
      </c>
      <c r="I738" s="371"/>
      <c r="J738" s="127" t="s">
        <v>604</v>
      </c>
    </row>
    <row r="739" spans="1:10" s="112" customFormat="1" ht="12.75" customHeight="1">
      <c r="A739" s="132" t="s">
        <v>626</v>
      </c>
      <c r="B739" s="132" t="s">
        <v>256</v>
      </c>
      <c r="C739" s="132" t="s">
        <v>439</v>
      </c>
      <c r="D739" s="130" t="s">
        <v>627</v>
      </c>
      <c r="E739" s="131">
        <v>5914333</v>
      </c>
      <c r="F739" s="133">
        <v>1.1780000000000001E-2</v>
      </c>
      <c r="G739" s="132" t="s">
        <v>409</v>
      </c>
      <c r="H739" s="374">
        <v>30.59</v>
      </c>
      <c r="I739" s="362"/>
      <c r="J739" s="147">
        <v>0.3604</v>
      </c>
    </row>
    <row r="740" spans="1:10" s="112" customFormat="1" ht="12.75" customHeight="1">
      <c r="A740" s="132" t="s">
        <v>626</v>
      </c>
      <c r="B740" s="132" t="s">
        <v>256</v>
      </c>
      <c r="C740" s="132" t="s">
        <v>438</v>
      </c>
      <c r="D740" s="130" t="s">
        <v>628</v>
      </c>
      <c r="E740" s="131">
        <v>5914655</v>
      </c>
      <c r="F740" s="133">
        <v>4.4000000000000002E-4</v>
      </c>
      <c r="G740" s="132" t="s">
        <v>409</v>
      </c>
      <c r="H740" s="374">
        <v>30.28</v>
      </c>
      <c r="I740" s="362"/>
      <c r="J740" s="147">
        <v>1.3299999999999999E-2</v>
      </c>
    </row>
    <row r="741" spans="1:10" s="112" customFormat="1" ht="12.75" customHeight="1">
      <c r="A741" s="132" t="s">
        <v>626</v>
      </c>
      <c r="B741" s="132" t="s">
        <v>256</v>
      </c>
      <c r="C741" s="132" t="s">
        <v>437</v>
      </c>
      <c r="D741" s="130" t="s">
        <v>628</v>
      </c>
      <c r="E741" s="131">
        <v>5914655</v>
      </c>
      <c r="F741" s="133">
        <v>1.9000000000000001E-4</v>
      </c>
      <c r="G741" s="132" t="s">
        <v>409</v>
      </c>
      <c r="H741" s="374">
        <v>30.28</v>
      </c>
      <c r="I741" s="362"/>
      <c r="J741" s="147">
        <v>5.7999999999999996E-3</v>
      </c>
    </row>
    <row r="742" spans="1:10" s="112" customFormat="1" ht="12.75" customHeight="1">
      <c r="A742" s="372"/>
      <c r="B742" s="372"/>
      <c r="C742" s="372"/>
      <c r="D742" s="372"/>
      <c r="E742" s="372"/>
      <c r="F742" s="372" t="s">
        <v>629</v>
      </c>
      <c r="G742" s="372"/>
      <c r="H742" s="372"/>
      <c r="I742" s="372"/>
      <c r="J742" s="146">
        <v>0.3795</v>
      </c>
    </row>
    <row r="743" spans="1:10" s="112" customFormat="1" ht="12.75" customHeight="1">
      <c r="A743" s="128" t="s">
        <v>630</v>
      </c>
      <c r="B743" s="128" t="s">
        <v>68</v>
      </c>
      <c r="C743" s="128" t="s">
        <v>527</v>
      </c>
      <c r="D743" s="126" t="s">
        <v>631</v>
      </c>
      <c r="E743" s="127" t="s">
        <v>601</v>
      </c>
      <c r="F743" s="127" t="s">
        <v>619</v>
      </c>
      <c r="G743" s="370" t="s">
        <v>632</v>
      </c>
      <c r="H743" s="371"/>
      <c r="I743" s="371"/>
      <c r="J743" s="127" t="s">
        <v>604</v>
      </c>
    </row>
    <row r="744" spans="1:10" s="112" customFormat="1" ht="12.75" customHeight="1">
      <c r="A744" s="128"/>
      <c r="B744" s="128"/>
      <c r="C744" s="128"/>
      <c r="D744" s="128"/>
      <c r="E744" s="128"/>
      <c r="F744" s="128"/>
      <c r="G744" s="128" t="s">
        <v>633</v>
      </c>
      <c r="H744" s="128" t="s">
        <v>634</v>
      </c>
      <c r="I744" s="128" t="s">
        <v>635</v>
      </c>
      <c r="J744" s="128"/>
    </row>
    <row r="745" spans="1:10" s="112" customFormat="1" ht="12.75" customHeight="1">
      <c r="A745" s="132" t="s">
        <v>631</v>
      </c>
      <c r="B745" s="132" t="s">
        <v>256</v>
      </c>
      <c r="C745" s="132" t="s">
        <v>439</v>
      </c>
      <c r="D745" s="130" t="s">
        <v>636</v>
      </c>
      <c r="E745" s="133">
        <v>1.1780000000000001E-2</v>
      </c>
      <c r="F745" s="132" t="s">
        <v>637</v>
      </c>
      <c r="G745" s="131" t="s">
        <v>638</v>
      </c>
      <c r="H745" s="131" t="s">
        <v>639</v>
      </c>
      <c r="I745" s="131" t="s">
        <v>640</v>
      </c>
      <c r="J745" s="147">
        <v>0</v>
      </c>
    </row>
    <row r="746" spans="1:10" s="112" customFormat="1" ht="12.75" customHeight="1">
      <c r="A746" s="132" t="s">
        <v>631</v>
      </c>
      <c r="B746" s="132" t="s">
        <v>256</v>
      </c>
      <c r="C746" s="132" t="s">
        <v>438</v>
      </c>
      <c r="D746" s="130" t="s">
        <v>641</v>
      </c>
      <c r="E746" s="133">
        <v>4.4000000000000002E-4</v>
      </c>
      <c r="F746" s="132" t="s">
        <v>637</v>
      </c>
      <c r="G746" s="131" t="s">
        <v>638</v>
      </c>
      <c r="H746" s="131" t="s">
        <v>639</v>
      </c>
      <c r="I746" s="131" t="s">
        <v>640</v>
      </c>
      <c r="J746" s="147">
        <v>0</v>
      </c>
    </row>
    <row r="747" spans="1:10" s="112" customFormat="1" ht="12.75" customHeight="1">
      <c r="A747" s="132" t="s">
        <v>631</v>
      </c>
      <c r="B747" s="132" t="s">
        <v>256</v>
      </c>
      <c r="C747" s="132" t="s">
        <v>437</v>
      </c>
      <c r="D747" s="130" t="s">
        <v>642</v>
      </c>
      <c r="E747" s="133">
        <v>1.9000000000000001E-4</v>
      </c>
      <c r="F747" s="132" t="s">
        <v>637</v>
      </c>
      <c r="G747" s="131" t="s">
        <v>638</v>
      </c>
      <c r="H747" s="131" t="s">
        <v>639</v>
      </c>
      <c r="I747" s="131" t="s">
        <v>640</v>
      </c>
      <c r="J747" s="147">
        <v>0</v>
      </c>
    </row>
    <row r="748" spans="1:10" s="112" customFormat="1" ht="12.75" customHeight="1">
      <c r="A748" s="372"/>
      <c r="B748" s="372"/>
      <c r="C748" s="372"/>
      <c r="D748" s="372"/>
      <c r="E748" s="372"/>
      <c r="F748" s="372" t="s">
        <v>643</v>
      </c>
      <c r="G748" s="372"/>
      <c r="H748" s="372"/>
      <c r="I748" s="372"/>
      <c r="J748" s="146">
        <v>0</v>
      </c>
    </row>
    <row r="749" spans="1:10" s="112" customFormat="1" ht="12.75" customHeight="1">
      <c r="A749" s="148"/>
      <c r="B749" s="148"/>
      <c r="C749" s="148"/>
      <c r="D749" s="139"/>
      <c r="E749" s="139" t="s">
        <v>536</v>
      </c>
      <c r="F749" s="140">
        <v>18.34</v>
      </c>
      <c r="G749" s="139" t="s">
        <v>537</v>
      </c>
      <c r="H749" s="140">
        <v>15.56</v>
      </c>
      <c r="I749" s="139" t="s">
        <v>538</v>
      </c>
      <c r="J749" s="140">
        <v>33.904251007730601</v>
      </c>
    </row>
    <row r="750" spans="1:10" s="112" customFormat="1" ht="12.75" customHeight="1">
      <c r="A750" s="148"/>
      <c r="B750" s="148"/>
      <c r="C750" s="148"/>
      <c r="D750" s="139"/>
      <c r="E750" s="139" t="s">
        <v>539</v>
      </c>
      <c r="F750" s="140">
        <v>108.15</v>
      </c>
      <c r="G750" s="139"/>
      <c r="H750" s="368" t="s">
        <v>540</v>
      </c>
      <c r="I750" s="368"/>
      <c r="J750" s="140">
        <v>521.87</v>
      </c>
    </row>
    <row r="751" spans="1:10" s="112" customFormat="1" ht="12.75" customHeight="1" thickBot="1">
      <c r="A751" s="150"/>
      <c r="B751" s="150"/>
      <c r="C751" s="150"/>
      <c r="D751" s="141"/>
      <c r="E751" s="141"/>
      <c r="F751" s="141"/>
      <c r="G751" s="141" t="s">
        <v>541</v>
      </c>
      <c r="H751" s="142">
        <v>1.18</v>
      </c>
      <c r="I751" s="141" t="s">
        <v>542</v>
      </c>
      <c r="J751" s="143">
        <v>615.80999999999995</v>
      </c>
    </row>
    <row r="752" spans="1:10" s="112" customFormat="1" ht="12.75" customHeight="1" thickTop="1">
      <c r="A752" s="151"/>
      <c r="B752" s="151"/>
      <c r="C752" s="151"/>
      <c r="D752" s="152"/>
      <c r="E752" s="152"/>
      <c r="F752" s="152"/>
      <c r="G752" s="152"/>
      <c r="H752" s="152"/>
      <c r="I752" s="152"/>
      <c r="J752" s="152"/>
    </row>
    <row r="753" spans="1:10" s="112" customFormat="1" ht="12.75" customHeight="1">
      <c r="A753" s="128" t="s">
        <v>195</v>
      </c>
      <c r="B753" s="128" t="s">
        <v>67</v>
      </c>
      <c r="C753" s="128" t="s">
        <v>68</v>
      </c>
      <c r="D753" s="126" t="s">
        <v>69</v>
      </c>
      <c r="E753" s="366" t="s">
        <v>517</v>
      </c>
      <c r="F753" s="366"/>
      <c r="G753" s="128" t="s">
        <v>70</v>
      </c>
      <c r="H753" s="127" t="s">
        <v>71</v>
      </c>
      <c r="I753" s="127" t="s">
        <v>72</v>
      </c>
      <c r="J753" s="127" t="s">
        <v>73</v>
      </c>
    </row>
    <row r="754" spans="1:10" s="112" customFormat="1" ht="12.75" customHeight="1">
      <c r="A754" s="114" t="s">
        <v>518</v>
      </c>
      <c r="B754" s="114" t="s">
        <v>512</v>
      </c>
      <c r="C754" s="114" t="s">
        <v>256</v>
      </c>
      <c r="D754" s="113" t="s">
        <v>436</v>
      </c>
      <c r="E754" s="367" t="s">
        <v>392</v>
      </c>
      <c r="F754" s="367"/>
      <c r="G754" s="114" t="s">
        <v>136</v>
      </c>
      <c r="H754" s="129">
        <v>1</v>
      </c>
      <c r="I754" s="115">
        <v>99.8</v>
      </c>
      <c r="J754" s="115">
        <v>99.8</v>
      </c>
    </row>
    <row r="755" spans="1:10" s="112" customFormat="1" ht="12.75" customHeight="1">
      <c r="A755" s="370" t="s">
        <v>419</v>
      </c>
      <c r="B755" s="370" t="s">
        <v>67</v>
      </c>
      <c r="C755" s="370" t="s">
        <v>68</v>
      </c>
      <c r="D755" s="366" t="s">
        <v>600</v>
      </c>
      <c r="E755" s="371" t="s">
        <v>601</v>
      </c>
      <c r="F755" s="370" t="s">
        <v>602</v>
      </c>
      <c r="G755" s="371"/>
      <c r="H755" s="370" t="s">
        <v>603</v>
      </c>
      <c r="I755" s="371"/>
      <c r="J755" s="371" t="s">
        <v>604</v>
      </c>
    </row>
    <row r="756" spans="1:10" s="112" customFormat="1" ht="12.75" customHeight="1">
      <c r="A756" s="370"/>
      <c r="B756" s="370"/>
      <c r="C756" s="370"/>
      <c r="D756" s="371"/>
      <c r="E756" s="371"/>
      <c r="F756" s="127" t="s">
        <v>605</v>
      </c>
      <c r="G756" s="127" t="s">
        <v>606</v>
      </c>
      <c r="H756" s="127" t="s">
        <v>605</v>
      </c>
      <c r="I756" s="127" t="s">
        <v>606</v>
      </c>
      <c r="J756" s="371"/>
    </row>
    <row r="757" spans="1:10" s="112" customFormat="1" ht="12.75" customHeight="1">
      <c r="A757" s="136" t="s">
        <v>527</v>
      </c>
      <c r="B757" s="136" t="s">
        <v>418</v>
      </c>
      <c r="C757" s="136" t="s">
        <v>256</v>
      </c>
      <c r="D757" s="135" t="s">
        <v>417</v>
      </c>
      <c r="E757" s="137">
        <v>1</v>
      </c>
      <c r="F757" s="138">
        <v>0.3</v>
      </c>
      <c r="G757" s="138">
        <v>0.7</v>
      </c>
      <c r="H757" s="145">
        <v>138.56720000000001</v>
      </c>
      <c r="I757" s="145">
        <v>50.613900000000001</v>
      </c>
      <c r="J757" s="145">
        <v>76.999899999999997</v>
      </c>
    </row>
    <row r="758" spans="1:10" s="112" customFormat="1" ht="12.75" customHeight="1">
      <c r="A758" s="372"/>
      <c r="B758" s="372"/>
      <c r="C758" s="372"/>
      <c r="D758" s="372"/>
      <c r="E758" s="372"/>
      <c r="F758" s="372" t="s">
        <v>609</v>
      </c>
      <c r="G758" s="372"/>
      <c r="H758" s="372"/>
      <c r="I758" s="372"/>
      <c r="J758" s="146">
        <v>76.999899999999997</v>
      </c>
    </row>
    <row r="759" spans="1:10" s="112" customFormat="1" ht="12.75" customHeight="1">
      <c r="A759" s="128" t="s">
        <v>416</v>
      </c>
      <c r="B759" s="128" t="s">
        <v>67</v>
      </c>
      <c r="C759" s="128" t="s">
        <v>68</v>
      </c>
      <c r="D759" s="126" t="s">
        <v>610</v>
      </c>
      <c r="E759" s="127" t="s">
        <v>601</v>
      </c>
      <c r="F759" s="371" t="s">
        <v>611</v>
      </c>
      <c r="G759" s="371"/>
      <c r="H759" s="371"/>
      <c r="I759" s="371"/>
      <c r="J759" s="127" t="s">
        <v>604</v>
      </c>
    </row>
    <row r="760" spans="1:10" s="112" customFormat="1" ht="12.75" customHeight="1">
      <c r="A760" s="136" t="s">
        <v>527</v>
      </c>
      <c r="B760" s="136" t="s">
        <v>435</v>
      </c>
      <c r="C760" s="136" t="s">
        <v>256</v>
      </c>
      <c r="D760" s="135" t="s">
        <v>434</v>
      </c>
      <c r="E760" s="137">
        <v>1</v>
      </c>
      <c r="F760" s="135"/>
      <c r="G760" s="135"/>
      <c r="H760" s="135"/>
      <c r="I760" s="145">
        <v>21.9057</v>
      </c>
      <c r="J760" s="145">
        <v>21.9057</v>
      </c>
    </row>
    <row r="761" spans="1:10" s="112" customFormat="1" ht="12.75" customHeight="1">
      <c r="A761" s="136" t="s">
        <v>527</v>
      </c>
      <c r="B761" s="136" t="s">
        <v>433</v>
      </c>
      <c r="C761" s="136" t="s">
        <v>256</v>
      </c>
      <c r="D761" s="135" t="s">
        <v>432</v>
      </c>
      <c r="E761" s="137">
        <v>0.5</v>
      </c>
      <c r="F761" s="135"/>
      <c r="G761" s="135"/>
      <c r="H761" s="135"/>
      <c r="I761" s="145">
        <v>25.687799999999999</v>
      </c>
      <c r="J761" s="145">
        <v>12.8439</v>
      </c>
    </row>
    <row r="762" spans="1:10" s="112" customFormat="1" ht="12.75" customHeight="1">
      <c r="A762" s="136" t="s">
        <v>527</v>
      </c>
      <c r="B762" s="136" t="s">
        <v>413</v>
      </c>
      <c r="C762" s="136" t="s">
        <v>256</v>
      </c>
      <c r="D762" s="135" t="s">
        <v>412</v>
      </c>
      <c r="E762" s="137">
        <v>1</v>
      </c>
      <c r="F762" s="135"/>
      <c r="G762" s="135"/>
      <c r="H762" s="135"/>
      <c r="I762" s="145">
        <v>17.644600000000001</v>
      </c>
      <c r="J762" s="145">
        <v>17.644600000000001</v>
      </c>
    </row>
    <row r="763" spans="1:10" s="112" customFormat="1" ht="12.75" customHeight="1">
      <c r="A763" s="372"/>
      <c r="B763" s="372"/>
      <c r="C763" s="372"/>
      <c r="D763" s="372"/>
      <c r="E763" s="372"/>
      <c r="F763" s="372" t="s">
        <v>612</v>
      </c>
      <c r="G763" s="372"/>
      <c r="H763" s="372"/>
      <c r="I763" s="372"/>
      <c r="J763" s="146">
        <v>52.394199999999998</v>
      </c>
    </row>
    <row r="764" spans="1:10" s="112" customFormat="1" ht="12.75" customHeight="1">
      <c r="A764" s="372"/>
      <c r="B764" s="372"/>
      <c r="C764" s="372"/>
      <c r="D764" s="372"/>
      <c r="E764" s="372"/>
      <c r="F764" s="372" t="s">
        <v>613</v>
      </c>
      <c r="G764" s="372"/>
      <c r="H764" s="372"/>
      <c r="I764" s="372"/>
      <c r="J764" s="146">
        <v>0</v>
      </c>
    </row>
    <row r="765" spans="1:10" s="112" customFormat="1" ht="12.75" customHeight="1">
      <c r="A765" s="372"/>
      <c r="B765" s="372"/>
      <c r="C765" s="372"/>
      <c r="D765" s="372"/>
      <c r="E765" s="372"/>
      <c r="F765" s="372" t="s">
        <v>614</v>
      </c>
      <c r="G765" s="372"/>
      <c r="H765" s="372"/>
      <c r="I765" s="372"/>
      <c r="J765" s="146">
        <v>129.39410000000001</v>
      </c>
    </row>
    <row r="766" spans="1:10" s="112" customFormat="1" ht="12.75" customHeight="1">
      <c r="A766" s="372"/>
      <c r="B766" s="372"/>
      <c r="C766" s="372"/>
      <c r="D766" s="372"/>
      <c r="E766" s="372"/>
      <c r="F766" s="372" t="s">
        <v>615</v>
      </c>
      <c r="G766" s="372"/>
      <c r="H766" s="372"/>
      <c r="I766" s="372"/>
      <c r="J766" s="146">
        <v>0</v>
      </c>
    </row>
    <row r="767" spans="1:10" s="112" customFormat="1" ht="12.75" customHeight="1">
      <c r="A767" s="372"/>
      <c r="B767" s="372"/>
      <c r="C767" s="372"/>
      <c r="D767" s="372"/>
      <c r="E767" s="372"/>
      <c r="F767" s="372" t="s">
        <v>616</v>
      </c>
      <c r="G767" s="372"/>
      <c r="H767" s="372"/>
      <c r="I767" s="372"/>
      <c r="J767" s="146">
        <v>0</v>
      </c>
    </row>
    <row r="768" spans="1:10" s="112" customFormat="1" ht="12.75" customHeight="1">
      <c r="A768" s="372"/>
      <c r="B768" s="372"/>
      <c r="C768" s="372"/>
      <c r="D768" s="372"/>
      <c r="E768" s="372"/>
      <c r="F768" s="372" t="s">
        <v>617</v>
      </c>
      <c r="G768" s="372"/>
      <c r="H768" s="372"/>
      <c r="I768" s="372"/>
      <c r="J768" s="146">
        <v>4</v>
      </c>
    </row>
    <row r="769" spans="1:10" s="112" customFormat="1" ht="12.75" customHeight="1">
      <c r="A769" s="372"/>
      <c r="B769" s="372"/>
      <c r="C769" s="372"/>
      <c r="D769" s="372"/>
      <c r="E769" s="372"/>
      <c r="F769" s="372" t="s">
        <v>618</v>
      </c>
      <c r="G769" s="372"/>
      <c r="H769" s="372"/>
      <c r="I769" s="372"/>
      <c r="J769" s="146">
        <v>32.348500000000001</v>
      </c>
    </row>
    <row r="770" spans="1:10" s="112" customFormat="1" ht="12.75" customHeight="1">
      <c r="A770" s="128" t="s">
        <v>390</v>
      </c>
      <c r="B770" s="128" t="s">
        <v>68</v>
      </c>
      <c r="C770" s="128" t="s">
        <v>67</v>
      </c>
      <c r="D770" s="126" t="s">
        <v>529</v>
      </c>
      <c r="E770" s="127" t="s">
        <v>601</v>
      </c>
      <c r="F770" s="127" t="s">
        <v>619</v>
      </c>
      <c r="G770" s="371" t="s">
        <v>620</v>
      </c>
      <c r="H770" s="371"/>
      <c r="I770" s="371"/>
      <c r="J770" s="127" t="s">
        <v>604</v>
      </c>
    </row>
    <row r="771" spans="1:10" s="112" customFormat="1" ht="12.75" customHeight="1">
      <c r="A771" s="136" t="s">
        <v>527</v>
      </c>
      <c r="B771" s="136" t="s">
        <v>256</v>
      </c>
      <c r="C771" s="136" t="s">
        <v>422</v>
      </c>
      <c r="D771" s="135" t="s">
        <v>431</v>
      </c>
      <c r="E771" s="137">
        <v>0.69699999999999995</v>
      </c>
      <c r="F771" s="136" t="s">
        <v>411</v>
      </c>
      <c r="G771" s="373">
        <v>27.900300000000001</v>
      </c>
      <c r="H771" s="373"/>
      <c r="I771" s="363"/>
      <c r="J771" s="145">
        <v>19.4465</v>
      </c>
    </row>
    <row r="772" spans="1:10" s="112" customFormat="1" ht="12.75" customHeight="1">
      <c r="A772" s="136" t="s">
        <v>527</v>
      </c>
      <c r="B772" s="136" t="s">
        <v>256</v>
      </c>
      <c r="C772" s="136" t="s">
        <v>421</v>
      </c>
      <c r="D772" s="135" t="s">
        <v>430</v>
      </c>
      <c r="E772" s="137">
        <v>3</v>
      </c>
      <c r="F772" s="136" t="s">
        <v>0</v>
      </c>
      <c r="G772" s="373">
        <v>12.1395</v>
      </c>
      <c r="H772" s="373"/>
      <c r="I772" s="363"/>
      <c r="J772" s="145">
        <v>36.418500000000002</v>
      </c>
    </row>
    <row r="773" spans="1:10" s="112" customFormat="1" ht="12.75" customHeight="1">
      <c r="A773" s="136" t="s">
        <v>527</v>
      </c>
      <c r="B773" s="136" t="s">
        <v>256</v>
      </c>
      <c r="C773" s="136" t="s">
        <v>420</v>
      </c>
      <c r="D773" s="135" t="s">
        <v>429</v>
      </c>
      <c r="E773" s="137">
        <v>0.25622</v>
      </c>
      <c r="F773" s="136" t="s">
        <v>428</v>
      </c>
      <c r="G773" s="373">
        <v>26.8445</v>
      </c>
      <c r="H773" s="373"/>
      <c r="I773" s="363"/>
      <c r="J773" s="145">
        <v>6.8780999999999999</v>
      </c>
    </row>
    <row r="774" spans="1:10" s="112" customFormat="1" ht="12.75" customHeight="1">
      <c r="A774" s="372"/>
      <c r="B774" s="372"/>
      <c r="C774" s="372"/>
      <c r="D774" s="372"/>
      <c r="E774" s="372"/>
      <c r="F774" s="372" t="s">
        <v>621</v>
      </c>
      <c r="G774" s="372"/>
      <c r="H774" s="372"/>
      <c r="I774" s="372"/>
      <c r="J774" s="146">
        <v>62.743099999999998</v>
      </c>
    </row>
    <row r="775" spans="1:10" s="112" customFormat="1" ht="12.75" customHeight="1">
      <c r="A775" s="128" t="s">
        <v>427</v>
      </c>
      <c r="B775" s="128" t="s">
        <v>68</v>
      </c>
      <c r="C775" s="128" t="s">
        <v>67</v>
      </c>
      <c r="D775" s="126" t="s">
        <v>622</v>
      </c>
      <c r="E775" s="127" t="s">
        <v>601</v>
      </c>
      <c r="F775" s="127" t="s">
        <v>619</v>
      </c>
      <c r="G775" s="371" t="s">
        <v>620</v>
      </c>
      <c r="H775" s="371"/>
      <c r="I775" s="371"/>
      <c r="J775" s="127" t="s">
        <v>604</v>
      </c>
    </row>
    <row r="776" spans="1:10" s="112" customFormat="1" ht="12.75" customHeight="1">
      <c r="A776" s="132" t="s">
        <v>623</v>
      </c>
      <c r="B776" s="132" t="s">
        <v>256</v>
      </c>
      <c r="C776" s="132">
        <v>1106165</v>
      </c>
      <c r="D776" s="130" t="s">
        <v>426</v>
      </c>
      <c r="E776" s="133">
        <v>3.7499999999999999E-3</v>
      </c>
      <c r="F776" s="132" t="s">
        <v>80</v>
      </c>
      <c r="G776" s="374">
        <v>353.77</v>
      </c>
      <c r="H776" s="374"/>
      <c r="I776" s="362"/>
      <c r="J776" s="147">
        <v>1.3266</v>
      </c>
    </row>
    <row r="777" spans="1:10" s="112" customFormat="1" ht="12.75" customHeight="1">
      <c r="A777" s="132" t="s">
        <v>623</v>
      </c>
      <c r="B777" s="132" t="s">
        <v>256</v>
      </c>
      <c r="C777" s="132">
        <v>4805750</v>
      </c>
      <c r="D777" s="130" t="s">
        <v>425</v>
      </c>
      <c r="E777" s="133">
        <v>5.6550000000000003E-2</v>
      </c>
      <c r="F777" s="132" t="s">
        <v>80</v>
      </c>
      <c r="G777" s="374">
        <v>35.85</v>
      </c>
      <c r="H777" s="374"/>
      <c r="I777" s="362"/>
      <c r="J777" s="147">
        <v>2.0272999999999999</v>
      </c>
    </row>
    <row r="778" spans="1:10" s="112" customFormat="1" ht="12.75" customHeight="1">
      <c r="A778" s="132" t="s">
        <v>623</v>
      </c>
      <c r="B778" s="132" t="s">
        <v>256</v>
      </c>
      <c r="C778" s="132">
        <v>4815671</v>
      </c>
      <c r="D778" s="130" t="s">
        <v>424</v>
      </c>
      <c r="E778" s="133">
        <v>5.28E-2</v>
      </c>
      <c r="F778" s="132" t="s">
        <v>80</v>
      </c>
      <c r="G778" s="374">
        <v>14.03</v>
      </c>
      <c r="H778" s="374"/>
      <c r="I778" s="362"/>
      <c r="J778" s="147">
        <v>0.74080000000000001</v>
      </c>
    </row>
    <row r="779" spans="1:10" s="112" customFormat="1" ht="12.75" customHeight="1">
      <c r="A779" s="372"/>
      <c r="B779" s="372"/>
      <c r="C779" s="372"/>
      <c r="D779" s="372"/>
      <c r="E779" s="372"/>
      <c r="F779" s="372" t="s">
        <v>624</v>
      </c>
      <c r="G779" s="372"/>
      <c r="H779" s="372"/>
      <c r="I779" s="372"/>
      <c r="J779" s="146">
        <v>4.0946999999999996</v>
      </c>
    </row>
    <row r="780" spans="1:10" s="112" customFormat="1" ht="12.75" customHeight="1">
      <c r="A780" s="128" t="s">
        <v>410</v>
      </c>
      <c r="B780" s="128" t="s">
        <v>68</v>
      </c>
      <c r="C780" s="128" t="s">
        <v>527</v>
      </c>
      <c r="D780" s="126" t="s">
        <v>625</v>
      </c>
      <c r="E780" s="127" t="s">
        <v>67</v>
      </c>
      <c r="F780" s="127" t="s">
        <v>601</v>
      </c>
      <c r="G780" s="128" t="s">
        <v>619</v>
      </c>
      <c r="H780" s="371" t="s">
        <v>620</v>
      </c>
      <c r="I780" s="371"/>
      <c r="J780" s="127" t="s">
        <v>604</v>
      </c>
    </row>
    <row r="781" spans="1:10" s="112" customFormat="1" ht="12.75" customHeight="1">
      <c r="A781" s="132" t="s">
        <v>626</v>
      </c>
      <c r="B781" s="132" t="s">
        <v>256</v>
      </c>
      <c r="C781" s="132" t="s">
        <v>422</v>
      </c>
      <c r="D781" s="130" t="s">
        <v>628</v>
      </c>
      <c r="E781" s="131">
        <v>5914655</v>
      </c>
      <c r="F781" s="133">
        <v>6.9999999999999999E-4</v>
      </c>
      <c r="G781" s="132" t="s">
        <v>409</v>
      </c>
      <c r="H781" s="374">
        <v>30.28</v>
      </c>
      <c r="I781" s="362"/>
      <c r="J781" s="147">
        <v>2.12E-2</v>
      </c>
    </row>
    <row r="782" spans="1:10" s="112" customFormat="1" ht="12.75" customHeight="1">
      <c r="A782" s="132" t="s">
        <v>626</v>
      </c>
      <c r="B782" s="132" t="s">
        <v>256</v>
      </c>
      <c r="C782" s="132" t="s">
        <v>421</v>
      </c>
      <c r="D782" s="130" t="s">
        <v>628</v>
      </c>
      <c r="E782" s="131">
        <v>5914655</v>
      </c>
      <c r="F782" s="133">
        <v>1.9199999999999998E-2</v>
      </c>
      <c r="G782" s="132" t="s">
        <v>409</v>
      </c>
      <c r="H782" s="374">
        <v>30.28</v>
      </c>
      <c r="I782" s="362"/>
      <c r="J782" s="147">
        <v>0.58140000000000003</v>
      </c>
    </row>
    <row r="783" spans="1:10" s="112" customFormat="1" ht="12.75" customHeight="1">
      <c r="A783" s="132" t="s">
        <v>626</v>
      </c>
      <c r="B783" s="132" t="s">
        <v>256</v>
      </c>
      <c r="C783" s="132" t="s">
        <v>420</v>
      </c>
      <c r="D783" s="130" t="s">
        <v>628</v>
      </c>
      <c r="E783" s="131">
        <v>5914655</v>
      </c>
      <c r="F783" s="133">
        <v>3.5E-4</v>
      </c>
      <c r="G783" s="132" t="s">
        <v>409</v>
      </c>
      <c r="H783" s="374">
        <v>30.28</v>
      </c>
      <c r="I783" s="362"/>
      <c r="J783" s="147">
        <v>1.06E-2</v>
      </c>
    </row>
    <row r="784" spans="1:10" s="112" customFormat="1" ht="12.75" customHeight="1">
      <c r="A784" s="372"/>
      <c r="B784" s="372"/>
      <c r="C784" s="372"/>
      <c r="D784" s="372"/>
      <c r="E784" s="372"/>
      <c r="F784" s="372" t="s">
        <v>629</v>
      </c>
      <c r="G784" s="372"/>
      <c r="H784" s="372"/>
      <c r="I784" s="372"/>
      <c r="J784" s="146">
        <v>0.61319999999999997</v>
      </c>
    </row>
    <row r="785" spans="1:10" s="112" customFormat="1" ht="12.75" customHeight="1">
      <c r="A785" s="128" t="s">
        <v>630</v>
      </c>
      <c r="B785" s="128" t="s">
        <v>68</v>
      </c>
      <c r="C785" s="128" t="s">
        <v>527</v>
      </c>
      <c r="D785" s="126" t="s">
        <v>631</v>
      </c>
      <c r="E785" s="127" t="s">
        <v>601</v>
      </c>
      <c r="F785" s="127" t="s">
        <v>619</v>
      </c>
      <c r="G785" s="370" t="s">
        <v>632</v>
      </c>
      <c r="H785" s="371"/>
      <c r="I785" s="371"/>
      <c r="J785" s="127" t="s">
        <v>604</v>
      </c>
    </row>
    <row r="786" spans="1:10" s="112" customFormat="1" ht="12.75" customHeight="1">
      <c r="A786" s="128"/>
      <c r="B786" s="128"/>
      <c r="C786" s="128"/>
      <c r="D786" s="128"/>
      <c r="E786" s="128"/>
      <c r="F786" s="128"/>
      <c r="G786" s="128" t="s">
        <v>633</v>
      </c>
      <c r="H786" s="128" t="s">
        <v>634</v>
      </c>
      <c r="I786" s="128" t="s">
        <v>635</v>
      </c>
      <c r="J786" s="128"/>
    </row>
    <row r="787" spans="1:10" s="112" customFormat="1" ht="12.75" customHeight="1">
      <c r="A787" s="132" t="s">
        <v>631</v>
      </c>
      <c r="B787" s="132" t="s">
        <v>256</v>
      </c>
      <c r="C787" s="132" t="s">
        <v>422</v>
      </c>
      <c r="D787" s="130" t="s">
        <v>644</v>
      </c>
      <c r="E787" s="133">
        <v>6.9999999999999999E-4</v>
      </c>
      <c r="F787" s="132" t="s">
        <v>637</v>
      </c>
      <c r="G787" s="131" t="s">
        <v>638</v>
      </c>
      <c r="H787" s="131" t="s">
        <v>639</v>
      </c>
      <c r="I787" s="131" t="s">
        <v>640</v>
      </c>
      <c r="J787" s="147">
        <v>0</v>
      </c>
    </row>
    <row r="788" spans="1:10" s="112" customFormat="1" ht="12.75" customHeight="1">
      <c r="A788" s="132" t="s">
        <v>631</v>
      </c>
      <c r="B788" s="132" t="s">
        <v>256</v>
      </c>
      <c r="C788" s="132" t="s">
        <v>421</v>
      </c>
      <c r="D788" s="130" t="s">
        <v>645</v>
      </c>
      <c r="E788" s="133">
        <v>1.9199999999999998E-2</v>
      </c>
      <c r="F788" s="132" t="s">
        <v>637</v>
      </c>
      <c r="G788" s="131" t="s">
        <v>638</v>
      </c>
      <c r="H788" s="131" t="s">
        <v>639</v>
      </c>
      <c r="I788" s="131" t="s">
        <v>640</v>
      </c>
      <c r="J788" s="147">
        <v>0</v>
      </c>
    </row>
    <row r="789" spans="1:10" s="112" customFormat="1" ht="12.75" customHeight="1">
      <c r="A789" s="132" t="s">
        <v>631</v>
      </c>
      <c r="B789" s="132" t="s">
        <v>256</v>
      </c>
      <c r="C789" s="132" t="s">
        <v>420</v>
      </c>
      <c r="D789" s="130" t="s">
        <v>646</v>
      </c>
      <c r="E789" s="133">
        <v>3.5E-4</v>
      </c>
      <c r="F789" s="132" t="s">
        <v>637</v>
      </c>
      <c r="G789" s="131" t="s">
        <v>638</v>
      </c>
      <c r="H789" s="131" t="s">
        <v>639</v>
      </c>
      <c r="I789" s="131" t="s">
        <v>640</v>
      </c>
      <c r="J789" s="147">
        <v>0</v>
      </c>
    </row>
    <row r="790" spans="1:10" s="112" customFormat="1" ht="12.75" customHeight="1">
      <c r="A790" s="372"/>
      <c r="B790" s="372"/>
      <c r="C790" s="372"/>
      <c r="D790" s="372"/>
      <c r="E790" s="372"/>
      <c r="F790" s="372" t="s">
        <v>643</v>
      </c>
      <c r="G790" s="372"/>
      <c r="H790" s="372"/>
      <c r="I790" s="372"/>
      <c r="J790" s="146">
        <v>0</v>
      </c>
    </row>
    <row r="791" spans="1:10" s="112" customFormat="1" ht="12.75" customHeight="1">
      <c r="A791" s="148"/>
      <c r="B791" s="148"/>
      <c r="C791" s="148"/>
      <c r="D791" s="139"/>
      <c r="E791" s="139" t="s">
        <v>536</v>
      </c>
      <c r="F791" s="140">
        <v>8.67</v>
      </c>
      <c r="G791" s="139" t="s">
        <v>537</v>
      </c>
      <c r="H791" s="140">
        <v>7.36</v>
      </c>
      <c r="I791" s="139" t="s">
        <v>538</v>
      </c>
      <c r="J791" s="140">
        <v>16.034826994336679</v>
      </c>
    </row>
    <row r="792" spans="1:10" s="112" customFormat="1" ht="12.75" customHeight="1">
      <c r="A792" s="148"/>
      <c r="B792" s="148"/>
      <c r="C792" s="148"/>
      <c r="D792" s="139"/>
      <c r="E792" s="139" t="s">
        <v>539</v>
      </c>
      <c r="F792" s="140">
        <v>26.09</v>
      </c>
      <c r="G792" s="139"/>
      <c r="H792" s="368" t="s">
        <v>540</v>
      </c>
      <c r="I792" s="368"/>
      <c r="J792" s="140">
        <v>125.89</v>
      </c>
    </row>
    <row r="793" spans="1:10" s="112" customFormat="1" ht="12.75" customHeight="1" thickBot="1">
      <c r="A793" s="150"/>
      <c r="B793" s="150"/>
      <c r="C793" s="150"/>
      <c r="D793" s="141"/>
      <c r="E793" s="141"/>
      <c r="F793" s="141"/>
      <c r="G793" s="141" t="s">
        <v>541</v>
      </c>
      <c r="H793" s="142">
        <v>4</v>
      </c>
      <c r="I793" s="141" t="s">
        <v>542</v>
      </c>
      <c r="J793" s="143">
        <v>503.56</v>
      </c>
    </row>
    <row r="794" spans="1:10" s="112" customFormat="1" ht="12.75" customHeight="1" thickTop="1">
      <c r="A794" s="151"/>
      <c r="B794" s="151"/>
      <c r="C794" s="151"/>
      <c r="D794" s="152"/>
      <c r="E794" s="152"/>
      <c r="F794" s="152"/>
      <c r="G794" s="152"/>
      <c r="H794" s="152"/>
      <c r="I794" s="152"/>
      <c r="J794" s="152"/>
    </row>
    <row r="795" spans="1:10" s="112" customFormat="1" ht="12.75" customHeight="1">
      <c r="A795" s="119" t="s">
        <v>196</v>
      </c>
      <c r="B795" s="119"/>
      <c r="C795" s="119"/>
      <c r="D795" s="109" t="s">
        <v>516</v>
      </c>
      <c r="E795" s="109"/>
      <c r="F795" s="365"/>
      <c r="G795" s="365"/>
      <c r="H795" s="110"/>
      <c r="I795" s="109"/>
      <c r="J795" s="111">
        <v>171292.35</v>
      </c>
    </row>
    <row r="796" spans="1:10" s="112" customFormat="1" ht="12.75" customHeight="1">
      <c r="A796" s="119" t="s">
        <v>198</v>
      </c>
      <c r="B796" s="119"/>
      <c r="C796" s="119"/>
      <c r="D796" s="109" t="s">
        <v>110</v>
      </c>
      <c r="E796" s="109"/>
      <c r="F796" s="365"/>
      <c r="G796" s="365"/>
      <c r="H796" s="110"/>
      <c r="I796" s="109"/>
      <c r="J796" s="111">
        <v>93.1</v>
      </c>
    </row>
    <row r="797" spans="1:10" s="112" customFormat="1" ht="12.75" customHeight="1">
      <c r="A797" s="128" t="s">
        <v>199</v>
      </c>
      <c r="B797" s="128" t="s">
        <v>67</v>
      </c>
      <c r="C797" s="128" t="s">
        <v>68</v>
      </c>
      <c r="D797" s="126" t="s">
        <v>69</v>
      </c>
      <c r="E797" s="366" t="s">
        <v>517</v>
      </c>
      <c r="F797" s="366"/>
      <c r="G797" s="128" t="s">
        <v>70</v>
      </c>
      <c r="H797" s="127" t="s">
        <v>71</v>
      </c>
      <c r="I797" s="127" t="s">
        <v>72</v>
      </c>
      <c r="J797" s="127" t="s">
        <v>73</v>
      </c>
    </row>
    <row r="798" spans="1:10" s="112" customFormat="1" ht="12.75" customHeight="1">
      <c r="A798" s="114" t="s">
        <v>518</v>
      </c>
      <c r="B798" s="114" t="s">
        <v>487</v>
      </c>
      <c r="C798" s="114" t="s">
        <v>79</v>
      </c>
      <c r="D798" s="113" t="s">
        <v>112</v>
      </c>
      <c r="E798" s="367" t="s">
        <v>543</v>
      </c>
      <c r="F798" s="367"/>
      <c r="G798" s="114" t="s">
        <v>113</v>
      </c>
      <c r="H798" s="129">
        <v>1</v>
      </c>
      <c r="I798" s="115">
        <v>0.39</v>
      </c>
      <c r="J798" s="115">
        <v>0.39</v>
      </c>
    </row>
    <row r="799" spans="1:10" s="112" customFormat="1" ht="12.75" customHeight="1">
      <c r="A799" s="132" t="s">
        <v>520</v>
      </c>
      <c r="B799" s="132" t="s">
        <v>544</v>
      </c>
      <c r="C799" s="132" t="s">
        <v>79</v>
      </c>
      <c r="D799" s="130" t="s">
        <v>391</v>
      </c>
      <c r="E799" s="362" t="s">
        <v>543</v>
      </c>
      <c r="F799" s="362"/>
      <c r="G799" s="132" t="s">
        <v>96</v>
      </c>
      <c r="H799" s="133">
        <v>0.05</v>
      </c>
      <c r="I799" s="134">
        <v>7.85</v>
      </c>
      <c r="J799" s="134">
        <v>0.39</v>
      </c>
    </row>
    <row r="800" spans="1:10" s="112" customFormat="1" ht="12.75" customHeight="1">
      <c r="A800" s="148"/>
      <c r="B800" s="148"/>
      <c r="C800" s="148"/>
      <c r="D800" s="139"/>
      <c r="E800" s="139" t="s">
        <v>536</v>
      </c>
      <c r="F800" s="140">
        <v>0.17</v>
      </c>
      <c r="G800" s="139" t="s">
        <v>537</v>
      </c>
      <c r="H800" s="140">
        <v>0.14000000000000001</v>
      </c>
      <c r="I800" s="139" t="s">
        <v>538</v>
      </c>
      <c r="J800" s="140">
        <v>0.31</v>
      </c>
    </row>
    <row r="801" spans="1:10" s="112" customFormat="1" ht="12.75" customHeight="1">
      <c r="A801" s="148"/>
      <c r="B801" s="148"/>
      <c r="C801" s="148"/>
      <c r="D801" s="139"/>
      <c r="E801" s="139" t="s">
        <v>539</v>
      </c>
      <c r="F801" s="140">
        <v>0.10194599999999999</v>
      </c>
      <c r="G801" s="139"/>
      <c r="H801" s="368" t="s">
        <v>540</v>
      </c>
      <c r="I801" s="368"/>
      <c r="J801" s="140">
        <v>0.49</v>
      </c>
    </row>
    <row r="802" spans="1:10" s="112" customFormat="1" ht="12.75" customHeight="1" thickBot="1">
      <c r="A802" s="150"/>
      <c r="B802" s="150"/>
      <c r="C802" s="150"/>
      <c r="D802" s="141"/>
      <c r="E802" s="141"/>
      <c r="F802" s="141"/>
      <c r="G802" s="141" t="s">
        <v>541</v>
      </c>
      <c r="H802" s="142">
        <v>190</v>
      </c>
      <c r="I802" s="141" t="s">
        <v>542</v>
      </c>
      <c r="J802" s="143">
        <v>93.1</v>
      </c>
    </row>
    <row r="803" spans="1:10" s="112" customFormat="1" ht="12.75" customHeight="1" thickTop="1">
      <c r="A803" s="151"/>
      <c r="B803" s="151"/>
      <c r="C803" s="151"/>
      <c r="D803" s="152"/>
      <c r="E803" s="152"/>
      <c r="F803" s="152"/>
      <c r="G803" s="152"/>
      <c r="H803" s="152"/>
      <c r="I803" s="152"/>
      <c r="J803" s="152"/>
    </row>
    <row r="804" spans="1:10" s="112" customFormat="1" ht="12.75" customHeight="1">
      <c r="A804" s="119" t="s">
        <v>200</v>
      </c>
      <c r="B804" s="119"/>
      <c r="C804" s="119"/>
      <c r="D804" s="109" t="s">
        <v>115</v>
      </c>
      <c r="E804" s="109"/>
      <c r="F804" s="365"/>
      <c r="G804" s="365"/>
      <c r="H804" s="110"/>
      <c r="I804" s="109"/>
      <c r="J804" s="111">
        <v>258.02</v>
      </c>
    </row>
    <row r="805" spans="1:10" s="112" customFormat="1" ht="12.75" customHeight="1">
      <c r="A805" s="128" t="s">
        <v>201</v>
      </c>
      <c r="B805" s="128" t="s">
        <v>67</v>
      </c>
      <c r="C805" s="128" t="s">
        <v>68</v>
      </c>
      <c r="D805" s="126" t="s">
        <v>69</v>
      </c>
      <c r="E805" s="366" t="s">
        <v>517</v>
      </c>
      <c r="F805" s="366"/>
      <c r="G805" s="128" t="s">
        <v>70</v>
      </c>
      <c r="H805" s="127" t="s">
        <v>71</v>
      </c>
      <c r="I805" s="127" t="s">
        <v>72</v>
      </c>
      <c r="J805" s="127" t="s">
        <v>73</v>
      </c>
    </row>
    <row r="806" spans="1:10" s="112" customFormat="1" ht="12.75" customHeight="1">
      <c r="A806" s="114" t="s">
        <v>518</v>
      </c>
      <c r="B806" s="114" t="s">
        <v>488</v>
      </c>
      <c r="C806" s="114" t="s">
        <v>79</v>
      </c>
      <c r="D806" s="113" t="s">
        <v>489</v>
      </c>
      <c r="E806" s="367" t="s">
        <v>519</v>
      </c>
      <c r="F806" s="367"/>
      <c r="G806" s="114" t="s">
        <v>76</v>
      </c>
      <c r="H806" s="129">
        <v>1</v>
      </c>
      <c r="I806" s="115">
        <v>0.11</v>
      </c>
      <c r="J806" s="115">
        <v>0.11</v>
      </c>
    </row>
    <row r="807" spans="1:10" s="112" customFormat="1" ht="12.75" customHeight="1">
      <c r="A807" s="132" t="s">
        <v>520</v>
      </c>
      <c r="B807" s="132" t="s">
        <v>545</v>
      </c>
      <c r="C807" s="132" t="s">
        <v>79</v>
      </c>
      <c r="D807" s="130" t="s">
        <v>546</v>
      </c>
      <c r="E807" s="362" t="s">
        <v>547</v>
      </c>
      <c r="F807" s="362"/>
      <c r="G807" s="132" t="s">
        <v>402</v>
      </c>
      <c r="H807" s="133">
        <v>1E-4</v>
      </c>
      <c r="I807" s="134">
        <v>228.1</v>
      </c>
      <c r="J807" s="134">
        <v>0.02</v>
      </c>
    </row>
    <row r="808" spans="1:10" s="112" customFormat="1" ht="12.75" customHeight="1">
      <c r="A808" s="132" t="s">
        <v>520</v>
      </c>
      <c r="B808" s="132" t="s">
        <v>548</v>
      </c>
      <c r="C808" s="132" t="s">
        <v>79</v>
      </c>
      <c r="D808" s="130" t="s">
        <v>549</v>
      </c>
      <c r="E808" s="362" t="s">
        <v>547</v>
      </c>
      <c r="F808" s="362"/>
      <c r="G808" s="132" t="s">
        <v>400</v>
      </c>
      <c r="H808" s="133">
        <v>1E-3</v>
      </c>
      <c r="I808" s="134">
        <v>85.27</v>
      </c>
      <c r="J808" s="134">
        <v>0.08</v>
      </c>
    </row>
    <row r="809" spans="1:10" s="112" customFormat="1" ht="12.75" customHeight="1">
      <c r="A809" s="132" t="s">
        <v>520</v>
      </c>
      <c r="B809" s="132" t="s">
        <v>526</v>
      </c>
      <c r="C809" s="132" t="s">
        <v>79</v>
      </c>
      <c r="D809" s="130" t="s">
        <v>86</v>
      </c>
      <c r="E809" s="362" t="s">
        <v>525</v>
      </c>
      <c r="F809" s="362"/>
      <c r="G809" s="132" t="s">
        <v>85</v>
      </c>
      <c r="H809" s="133">
        <v>1E-3</v>
      </c>
      <c r="I809" s="134">
        <v>16.86</v>
      </c>
      <c r="J809" s="134">
        <v>0.01</v>
      </c>
    </row>
    <row r="810" spans="1:10" s="112" customFormat="1" ht="12.75" customHeight="1">
      <c r="A810" s="148"/>
      <c r="B810" s="148"/>
      <c r="C810" s="148"/>
      <c r="D810" s="139"/>
      <c r="E810" s="139" t="s">
        <v>536</v>
      </c>
      <c r="F810" s="140">
        <v>0.02</v>
      </c>
      <c r="G810" s="139" t="s">
        <v>537</v>
      </c>
      <c r="H810" s="140">
        <v>0.01</v>
      </c>
      <c r="I810" s="139" t="s">
        <v>538</v>
      </c>
      <c r="J810" s="140">
        <v>0.03</v>
      </c>
    </row>
    <row r="811" spans="1:10" s="112" customFormat="1" ht="12.75" customHeight="1">
      <c r="A811" s="148"/>
      <c r="B811" s="148"/>
      <c r="C811" s="148"/>
      <c r="D811" s="139"/>
      <c r="E811" s="139" t="s">
        <v>539</v>
      </c>
      <c r="F811" s="140">
        <v>2.8753999999999998E-2</v>
      </c>
      <c r="G811" s="139"/>
      <c r="H811" s="368" t="s">
        <v>540</v>
      </c>
      <c r="I811" s="368"/>
      <c r="J811" s="140">
        <v>0.14000000000000001</v>
      </c>
    </row>
    <row r="812" spans="1:10" s="112" customFormat="1" ht="12.75" customHeight="1" thickBot="1">
      <c r="A812" s="150"/>
      <c r="B812" s="150"/>
      <c r="C812" s="150"/>
      <c r="D812" s="141"/>
      <c r="E812" s="141"/>
      <c r="F812" s="141"/>
      <c r="G812" s="141" t="s">
        <v>541</v>
      </c>
      <c r="H812" s="142">
        <v>1843</v>
      </c>
      <c r="I812" s="141" t="s">
        <v>542</v>
      </c>
      <c r="J812" s="143">
        <v>258.02</v>
      </c>
    </row>
    <row r="813" spans="1:10" s="112" customFormat="1" ht="12.75" customHeight="1" thickTop="1">
      <c r="A813" s="151"/>
      <c r="B813" s="151"/>
      <c r="C813" s="151"/>
      <c r="D813" s="152"/>
      <c r="E813" s="152"/>
      <c r="F813" s="152"/>
      <c r="G813" s="152"/>
      <c r="H813" s="152"/>
      <c r="I813" s="152"/>
      <c r="J813" s="152"/>
    </row>
    <row r="814" spans="1:10" s="112" customFormat="1" ht="12.75" customHeight="1">
      <c r="A814" s="119" t="s">
        <v>202</v>
      </c>
      <c r="B814" s="119"/>
      <c r="C814" s="119"/>
      <c r="D814" s="109" t="s">
        <v>119</v>
      </c>
      <c r="E814" s="109"/>
      <c r="F814" s="365"/>
      <c r="G814" s="365"/>
      <c r="H814" s="110"/>
      <c r="I814" s="109"/>
      <c r="J814" s="111">
        <v>169456.6</v>
      </c>
    </row>
    <row r="815" spans="1:10" s="112" customFormat="1" ht="12.75" customHeight="1">
      <c r="A815" s="128" t="s">
        <v>203</v>
      </c>
      <c r="B815" s="128" t="s">
        <v>67</v>
      </c>
      <c r="C815" s="128" t="s">
        <v>68</v>
      </c>
      <c r="D815" s="126" t="s">
        <v>69</v>
      </c>
      <c r="E815" s="366" t="s">
        <v>517</v>
      </c>
      <c r="F815" s="366"/>
      <c r="G815" s="128" t="s">
        <v>70</v>
      </c>
      <c r="H815" s="127" t="s">
        <v>71</v>
      </c>
      <c r="I815" s="127" t="s">
        <v>72</v>
      </c>
      <c r="J815" s="127" t="s">
        <v>73</v>
      </c>
    </row>
    <row r="816" spans="1:10" s="112" customFormat="1" ht="12.75" customHeight="1">
      <c r="A816" s="114" t="s">
        <v>518</v>
      </c>
      <c r="B816" s="114" t="s">
        <v>499</v>
      </c>
      <c r="C816" s="114" t="s">
        <v>79</v>
      </c>
      <c r="D816" s="113" t="s">
        <v>500</v>
      </c>
      <c r="E816" s="367" t="s">
        <v>569</v>
      </c>
      <c r="F816" s="367"/>
      <c r="G816" s="114" t="s">
        <v>113</v>
      </c>
      <c r="H816" s="129">
        <v>1</v>
      </c>
      <c r="I816" s="115">
        <v>35.69</v>
      </c>
      <c r="J816" s="115">
        <v>35.69</v>
      </c>
    </row>
    <row r="817" spans="1:10" s="112" customFormat="1" ht="12.75" customHeight="1">
      <c r="A817" s="132" t="s">
        <v>520</v>
      </c>
      <c r="B817" s="132" t="s">
        <v>561</v>
      </c>
      <c r="C817" s="132" t="s">
        <v>79</v>
      </c>
      <c r="D817" s="130" t="s">
        <v>84</v>
      </c>
      <c r="E817" s="362" t="s">
        <v>525</v>
      </c>
      <c r="F817" s="362"/>
      <c r="G817" s="132" t="s">
        <v>85</v>
      </c>
      <c r="H817" s="133">
        <v>0.2296</v>
      </c>
      <c r="I817" s="134">
        <v>21.47</v>
      </c>
      <c r="J817" s="134">
        <v>4.92</v>
      </c>
    </row>
    <row r="818" spans="1:10" s="112" customFormat="1" ht="12.75" customHeight="1">
      <c r="A818" s="132" t="s">
        <v>520</v>
      </c>
      <c r="B818" s="132" t="s">
        <v>526</v>
      </c>
      <c r="C818" s="132" t="s">
        <v>79</v>
      </c>
      <c r="D818" s="130" t="s">
        <v>86</v>
      </c>
      <c r="E818" s="362" t="s">
        <v>525</v>
      </c>
      <c r="F818" s="362"/>
      <c r="G818" s="132" t="s">
        <v>85</v>
      </c>
      <c r="H818" s="133">
        <v>0.2296</v>
      </c>
      <c r="I818" s="134">
        <v>16.86</v>
      </c>
      <c r="J818" s="134">
        <v>3.87</v>
      </c>
    </row>
    <row r="819" spans="1:10" s="112" customFormat="1" ht="12.75" customHeight="1">
      <c r="A819" s="132" t="s">
        <v>520</v>
      </c>
      <c r="B819" s="132" t="s">
        <v>570</v>
      </c>
      <c r="C819" s="132" t="s">
        <v>79</v>
      </c>
      <c r="D819" s="130" t="s">
        <v>407</v>
      </c>
      <c r="E819" s="362" t="s">
        <v>525</v>
      </c>
      <c r="F819" s="362"/>
      <c r="G819" s="132" t="s">
        <v>80</v>
      </c>
      <c r="H819" s="133">
        <v>1.8E-3</v>
      </c>
      <c r="I819" s="134">
        <v>565.94000000000005</v>
      </c>
      <c r="J819" s="134">
        <v>1.01</v>
      </c>
    </row>
    <row r="820" spans="1:10" s="112" customFormat="1" ht="12.75" customHeight="1">
      <c r="A820" s="136" t="s">
        <v>527</v>
      </c>
      <c r="B820" s="136" t="s">
        <v>571</v>
      </c>
      <c r="C820" s="136" t="s">
        <v>79</v>
      </c>
      <c r="D820" s="135" t="s">
        <v>87</v>
      </c>
      <c r="E820" s="363" t="s">
        <v>529</v>
      </c>
      <c r="F820" s="363"/>
      <c r="G820" s="136" t="s">
        <v>80</v>
      </c>
      <c r="H820" s="137">
        <v>6.6E-3</v>
      </c>
      <c r="I820" s="138">
        <v>105.01</v>
      </c>
      <c r="J820" s="138">
        <v>0.69</v>
      </c>
    </row>
    <row r="821" spans="1:10" s="112" customFormat="1" ht="12.75" customHeight="1">
      <c r="A821" s="136" t="s">
        <v>527</v>
      </c>
      <c r="B821" s="136" t="s">
        <v>572</v>
      </c>
      <c r="C821" s="136" t="s">
        <v>79</v>
      </c>
      <c r="D821" s="135" t="s">
        <v>408</v>
      </c>
      <c r="E821" s="363" t="s">
        <v>529</v>
      </c>
      <c r="F821" s="363"/>
      <c r="G821" s="136" t="s">
        <v>113</v>
      </c>
      <c r="H821" s="137">
        <v>1.0049999999999999</v>
      </c>
      <c r="I821" s="138">
        <v>25.08</v>
      </c>
      <c r="J821" s="138">
        <v>25.2</v>
      </c>
    </row>
    <row r="822" spans="1:10" s="112" customFormat="1" ht="12.75" customHeight="1">
      <c r="A822" s="148"/>
      <c r="B822" s="148"/>
      <c r="C822" s="148"/>
      <c r="D822" s="139"/>
      <c r="E822" s="139" t="s">
        <v>536</v>
      </c>
      <c r="F822" s="140">
        <v>3.68</v>
      </c>
      <c r="G822" s="139" t="s">
        <v>537</v>
      </c>
      <c r="H822" s="140">
        <v>3.13</v>
      </c>
      <c r="I822" s="139" t="s">
        <v>538</v>
      </c>
      <c r="J822" s="140">
        <v>6.81</v>
      </c>
    </row>
    <row r="823" spans="1:10" s="112" customFormat="1" ht="12.75" customHeight="1">
      <c r="A823" s="148"/>
      <c r="B823" s="148"/>
      <c r="C823" s="148"/>
      <c r="D823" s="139"/>
      <c r="E823" s="139" t="s">
        <v>539</v>
      </c>
      <c r="F823" s="140">
        <v>9.3293660000000003</v>
      </c>
      <c r="G823" s="139"/>
      <c r="H823" s="368" t="s">
        <v>540</v>
      </c>
      <c r="I823" s="368"/>
      <c r="J823" s="140">
        <v>45.02</v>
      </c>
    </row>
    <row r="824" spans="1:10" s="112" customFormat="1" ht="12.75" customHeight="1" thickBot="1">
      <c r="A824" s="150"/>
      <c r="B824" s="150"/>
      <c r="C824" s="150"/>
      <c r="D824" s="141"/>
      <c r="E824" s="141"/>
      <c r="F824" s="141"/>
      <c r="G824" s="141" t="s">
        <v>541</v>
      </c>
      <c r="H824" s="142">
        <v>380</v>
      </c>
      <c r="I824" s="141" t="s">
        <v>542</v>
      </c>
      <c r="J824" s="143">
        <v>17107.599999999999</v>
      </c>
    </row>
    <row r="825" spans="1:10" s="112" customFormat="1" ht="12.75" customHeight="1" thickTop="1">
      <c r="A825" s="151"/>
      <c r="B825" s="151"/>
      <c r="C825" s="151"/>
      <c r="D825" s="152"/>
      <c r="E825" s="152"/>
      <c r="F825" s="152"/>
      <c r="G825" s="152"/>
      <c r="H825" s="152"/>
      <c r="I825" s="152"/>
      <c r="J825" s="152"/>
    </row>
    <row r="826" spans="1:10" s="112" customFormat="1" ht="12.75" customHeight="1">
      <c r="A826" s="128" t="s">
        <v>204</v>
      </c>
      <c r="B826" s="128" t="s">
        <v>67</v>
      </c>
      <c r="C826" s="128" t="s">
        <v>68</v>
      </c>
      <c r="D826" s="126" t="s">
        <v>69</v>
      </c>
      <c r="E826" s="366" t="s">
        <v>517</v>
      </c>
      <c r="F826" s="366"/>
      <c r="G826" s="128" t="s">
        <v>70</v>
      </c>
      <c r="H826" s="127" t="s">
        <v>71</v>
      </c>
      <c r="I826" s="127" t="s">
        <v>72</v>
      </c>
      <c r="J826" s="127" t="s">
        <v>73</v>
      </c>
    </row>
    <row r="827" spans="1:10" s="112" customFormat="1" ht="12.75" customHeight="1">
      <c r="A827" s="114" t="s">
        <v>518</v>
      </c>
      <c r="B827" s="114" t="s">
        <v>501</v>
      </c>
      <c r="C827" s="114" t="s">
        <v>79</v>
      </c>
      <c r="D827" s="113" t="s">
        <v>123</v>
      </c>
      <c r="E827" s="367" t="s">
        <v>519</v>
      </c>
      <c r="F827" s="367"/>
      <c r="G827" s="114" t="s">
        <v>76</v>
      </c>
      <c r="H827" s="129">
        <v>1</v>
      </c>
      <c r="I827" s="115">
        <v>71.59</v>
      </c>
      <c r="J827" s="115">
        <v>71.59</v>
      </c>
    </row>
    <row r="828" spans="1:10" s="112" customFormat="1" ht="12.75" customHeight="1">
      <c r="A828" s="132" t="s">
        <v>520</v>
      </c>
      <c r="B828" s="132" t="s">
        <v>573</v>
      </c>
      <c r="C828" s="132" t="s">
        <v>79</v>
      </c>
      <c r="D828" s="130" t="s">
        <v>403</v>
      </c>
      <c r="E828" s="362" t="s">
        <v>547</v>
      </c>
      <c r="F828" s="362"/>
      <c r="G828" s="132" t="s">
        <v>402</v>
      </c>
      <c r="H828" s="133">
        <v>3.0999999999999999E-3</v>
      </c>
      <c r="I828" s="134">
        <v>144.69</v>
      </c>
      <c r="J828" s="134">
        <v>0.44</v>
      </c>
    </row>
    <row r="829" spans="1:10" s="112" customFormat="1" ht="12.75" customHeight="1">
      <c r="A829" s="132" t="s">
        <v>520</v>
      </c>
      <c r="B829" s="132" t="s">
        <v>574</v>
      </c>
      <c r="C829" s="132" t="s">
        <v>79</v>
      </c>
      <c r="D829" s="130" t="s">
        <v>401</v>
      </c>
      <c r="E829" s="362" t="s">
        <v>547</v>
      </c>
      <c r="F829" s="362"/>
      <c r="G829" s="132" t="s">
        <v>400</v>
      </c>
      <c r="H829" s="133">
        <v>0.13089999999999999</v>
      </c>
      <c r="I829" s="134">
        <v>57.45</v>
      </c>
      <c r="J829" s="134">
        <v>7.52</v>
      </c>
    </row>
    <row r="830" spans="1:10" s="112" customFormat="1" ht="12.75" customHeight="1">
      <c r="A830" s="132" t="s">
        <v>520</v>
      </c>
      <c r="B830" s="132" t="s">
        <v>575</v>
      </c>
      <c r="C830" s="132" t="s">
        <v>79</v>
      </c>
      <c r="D830" s="130" t="s">
        <v>399</v>
      </c>
      <c r="E830" s="362" t="s">
        <v>525</v>
      </c>
      <c r="F830" s="362"/>
      <c r="G830" s="132" t="s">
        <v>85</v>
      </c>
      <c r="H830" s="133">
        <v>0.40210000000000001</v>
      </c>
      <c r="I830" s="134">
        <v>21.29</v>
      </c>
      <c r="J830" s="134">
        <v>8.56</v>
      </c>
    </row>
    <row r="831" spans="1:10" s="112" customFormat="1" ht="12.75" customHeight="1">
      <c r="A831" s="132" t="s">
        <v>520</v>
      </c>
      <c r="B831" s="132" t="s">
        <v>526</v>
      </c>
      <c r="C831" s="132" t="s">
        <v>79</v>
      </c>
      <c r="D831" s="130" t="s">
        <v>86</v>
      </c>
      <c r="E831" s="362" t="s">
        <v>525</v>
      </c>
      <c r="F831" s="362"/>
      <c r="G831" s="132" t="s">
        <v>85</v>
      </c>
      <c r="H831" s="133">
        <v>0.40210000000000001</v>
      </c>
      <c r="I831" s="134">
        <v>16.86</v>
      </c>
      <c r="J831" s="134">
        <v>6.77</v>
      </c>
    </row>
    <row r="832" spans="1:10" s="112" customFormat="1" ht="12.75" customHeight="1">
      <c r="A832" s="132" t="s">
        <v>520</v>
      </c>
      <c r="B832" s="132" t="s">
        <v>576</v>
      </c>
      <c r="C832" s="132" t="s">
        <v>79</v>
      </c>
      <c r="D832" s="130" t="s">
        <v>398</v>
      </c>
      <c r="E832" s="362" t="s">
        <v>525</v>
      </c>
      <c r="F832" s="362"/>
      <c r="G832" s="132" t="s">
        <v>80</v>
      </c>
      <c r="H832" s="133">
        <v>2.0400000000000001E-2</v>
      </c>
      <c r="I832" s="134">
        <v>472.39</v>
      </c>
      <c r="J832" s="134">
        <v>9.6300000000000008</v>
      </c>
    </row>
    <row r="833" spans="1:10" s="112" customFormat="1" ht="12.75" customHeight="1">
      <c r="A833" s="136" t="s">
        <v>527</v>
      </c>
      <c r="B833" s="136" t="s">
        <v>577</v>
      </c>
      <c r="C833" s="136" t="s">
        <v>79</v>
      </c>
      <c r="D833" s="135" t="s">
        <v>406</v>
      </c>
      <c r="E833" s="363" t="s">
        <v>529</v>
      </c>
      <c r="F833" s="363"/>
      <c r="G833" s="136" t="s">
        <v>80</v>
      </c>
      <c r="H833" s="137">
        <v>0.114</v>
      </c>
      <c r="I833" s="138">
        <v>106.38</v>
      </c>
      <c r="J833" s="138">
        <v>12.12</v>
      </c>
    </row>
    <row r="834" spans="1:10" s="112" customFormat="1" ht="12.75" customHeight="1">
      <c r="A834" s="136" t="s">
        <v>527</v>
      </c>
      <c r="B834" s="136" t="s">
        <v>578</v>
      </c>
      <c r="C834" s="136" t="s">
        <v>79</v>
      </c>
      <c r="D834" s="135" t="s">
        <v>405</v>
      </c>
      <c r="E834" s="363" t="s">
        <v>529</v>
      </c>
      <c r="F834" s="363"/>
      <c r="G834" s="136" t="s">
        <v>404</v>
      </c>
      <c r="H834" s="137">
        <v>3.3000000000000002E-2</v>
      </c>
      <c r="I834" s="138">
        <v>804.8</v>
      </c>
      <c r="J834" s="138">
        <v>26.55</v>
      </c>
    </row>
    <row r="835" spans="1:10" s="112" customFormat="1" ht="12.75" customHeight="1">
      <c r="A835" s="148"/>
      <c r="B835" s="148"/>
      <c r="C835" s="148"/>
      <c r="D835" s="139"/>
      <c r="E835" s="139" t="s">
        <v>536</v>
      </c>
      <c r="F835" s="140">
        <v>7.83</v>
      </c>
      <c r="G835" s="139" t="s">
        <v>537</v>
      </c>
      <c r="H835" s="140">
        <v>6.65</v>
      </c>
      <c r="I835" s="139" t="s">
        <v>538</v>
      </c>
      <c r="J835" s="140">
        <v>14.48</v>
      </c>
    </row>
    <row r="836" spans="1:10" s="112" customFormat="1" ht="12.75" customHeight="1">
      <c r="A836" s="148"/>
      <c r="B836" s="148"/>
      <c r="C836" s="148"/>
      <c r="D836" s="139"/>
      <c r="E836" s="139" t="s">
        <v>539</v>
      </c>
      <c r="F836" s="140">
        <v>18.713626000000001</v>
      </c>
      <c r="G836" s="139"/>
      <c r="H836" s="368" t="s">
        <v>540</v>
      </c>
      <c r="I836" s="368"/>
      <c r="J836" s="140">
        <v>90.3</v>
      </c>
    </row>
    <row r="837" spans="1:10" s="112" customFormat="1" ht="12.75" customHeight="1" thickBot="1">
      <c r="A837" s="150"/>
      <c r="B837" s="150"/>
      <c r="C837" s="150"/>
      <c r="D837" s="141"/>
      <c r="E837" s="141"/>
      <c r="F837" s="141"/>
      <c r="G837" s="141" t="s">
        <v>541</v>
      </c>
      <c r="H837" s="142">
        <v>1330</v>
      </c>
      <c r="I837" s="141" t="s">
        <v>542</v>
      </c>
      <c r="J837" s="143">
        <v>120099</v>
      </c>
    </row>
    <row r="838" spans="1:10" s="112" customFormat="1" ht="12.75" customHeight="1" thickTop="1">
      <c r="A838" s="151"/>
      <c r="B838" s="151"/>
      <c r="C838" s="151"/>
      <c r="D838" s="152"/>
      <c r="E838" s="152"/>
      <c r="F838" s="152"/>
      <c r="G838" s="152"/>
      <c r="H838" s="152"/>
      <c r="I838" s="152"/>
      <c r="J838" s="152"/>
    </row>
    <row r="839" spans="1:10" s="112" customFormat="1" ht="12.75" customHeight="1">
      <c r="A839" s="128" t="s">
        <v>205</v>
      </c>
      <c r="B839" s="128" t="s">
        <v>67</v>
      </c>
      <c r="C839" s="128" t="s">
        <v>68</v>
      </c>
      <c r="D839" s="126" t="s">
        <v>69</v>
      </c>
      <c r="E839" s="366" t="s">
        <v>517</v>
      </c>
      <c r="F839" s="366"/>
      <c r="G839" s="128" t="s">
        <v>70</v>
      </c>
      <c r="H839" s="127" t="s">
        <v>71</v>
      </c>
      <c r="I839" s="127" t="s">
        <v>72</v>
      </c>
      <c r="J839" s="127" t="s">
        <v>73</v>
      </c>
    </row>
    <row r="840" spans="1:10" s="112" customFormat="1" ht="12.75" customHeight="1">
      <c r="A840" s="114" t="s">
        <v>518</v>
      </c>
      <c r="B840" s="114" t="s">
        <v>502</v>
      </c>
      <c r="C840" s="114" t="s">
        <v>79</v>
      </c>
      <c r="D840" s="113" t="s">
        <v>457</v>
      </c>
      <c r="E840" s="367" t="s">
        <v>579</v>
      </c>
      <c r="F840" s="367"/>
      <c r="G840" s="114" t="s">
        <v>80</v>
      </c>
      <c r="H840" s="129">
        <v>1</v>
      </c>
      <c r="I840" s="115">
        <v>650.5</v>
      </c>
      <c r="J840" s="115">
        <v>650.5</v>
      </c>
    </row>
    <row r="841" spans="1:10" s="112" customFormat="1" ht="12.75" customHeight="1">
      <c r="A841" s="132" t="s">
        <v>520</v>
      </c>
      <c r="B841" s="132" t="s">
        <v>524</v>
      </c>
      <c r="C841" s="132" t="s">
        <v>79</v>
      </c>
      <c r="D841" s="130" t="s">
        <v>394</v>
      </c>
      <c r="E841" s="362" t="s">
        <v>525</v>
      </c>
      <c r="F841" s="362"/>
      <c r="G841" s="132" t="s">
        <v>85</v>
      </c>
      <c r="H841" s="133">
        <v>1.6268</v>
      </c>
      <c r="I841" s="134">
        <v>21.04</v>
      </c>
      <c r="J841" s="134">
        <v>34.22</v>
      </c>
    </row>
    <row r="842" spans="1:10" s="112" customFormat="1" ht="12.75" customHeight="1">
      <c r="A842" s="132" t="s">
        <v>520</v>
      </c>
      <c r="B842" s="132" t="s">
        <v>561</v>
      </c>
      <c r="C842" s="132" t="s">
        <v>79</v>
      </c>
      <c r="D842" s="130" t="s">
        <v>84</v>
      </c>
      <c r="E842" s="362" t="s">
        <v>525</v>
      </c>
      <c r="F842" s="362"/>
      <c r="G842" s="132" t="s">
        <v>85</v>
      </c>
      <c r="H842" s="133">
        <v>1.4149</v>
      </c>
      <c r="I842" s="134">
        <v>21.47</v>
      </c>
      <c r="J842" s="134">
        <v>30.37</v>
      </c>
    </row>
    <row r="843" spans="1:10" s="112" customFormat="1" ht="12.75" customHeight="1">
      <c r="A843" s="132" t="s">
        <v>520</v>
      </c>
      <c r="B843" s="132" t="s">
        <v>526</v>
      </c>
      <c r="C843" s="132" t="s">
        <v>79</v>
      </c>
      <c r="D843" s="130" t="s">
        <v>86</v>
      </c>
      <c r="E843" s="362" t="s">
        <v>525</v>
      </c>
      <c r="F843" s="362"/>
      <c r="G843" s="132" t="s">
        <v>85</v>
      </c>
      <c r="H843" s="133">
        <v>3.0417000000000001</v>
      </c>
      <c r="I843" s="134">
        <v>16.86</v>
      </c>
      <c r="J843" s="134">
        <v>51.28</v>
      </c>
    </row>
    <row r="844" spans="1:10" s="112" customFormat="1" ht="12.75" customHeight="1">
      <c r="A844" s="132" t="s">
        <v>520</v>
      </c>
      <c r="B844" s="132" t="s">
        <v>580</v>
      </c>
      <c r="C844" s="132" t="s">
        <v>79</v>
      </c>
      <c r="D844" s="130" t="s">
        <v>393</v>
      </c>
      <c r="E844" s="362" t="s">
        <v>581</v>
      </c>
      <c r="F844" s="362"/>
      <c r="G844" s="132" t="s">
        <v>80</v>
      </c>
      <c r="H844" s="133">
        <v>1.2315</v>
      </c>
      <c r="I844" s="134">
        <v>403.66</v>
      </c>
      <c r="J844" s="134">
        <v>497.1</v>
      </c>
    </row>
    <row r="845" spans="1:10" s="112" customFormat="1" ht="12.75" customHeight="1">
      <c r="A845" s="136" t="s">
        <v>527</v>
      </c>
      <c r="B845" s="136" t="s">
        <v>582</v>
      </c>
      <c r="C845" s="136" t="s">
        <v>79</v>
      </c>
      <c r="D845" s="135" t="s">
        <v>458</v>
      </c>
      <c r="E845" s="363" t="s">
        <v>529</v>
      </c>
      <c r="F845" s="363"/>
      <c r="G845" s="136" t="s">
        <v>397</v>
      </c>
      <c r="H845" s="137">
        <v>2.1299999999999999E-2</v>
      </c>
      <c r="I845" s="138">
        <v>8.75</v>
      </c>
      <c r="J845" s="138">
        <v>0.18</v>
      </c>
    </row>
    <row r="846" spans="1:10" s="112" customFormat="1" ht="12.75" customHeight="1">
      <c r="A846" s="136" t="s">
        <v>527</v>
      </c>
      <c r="B846" s="136" t="s">
        <v>528</v>
      </c>
      <c r="C846" s="136" t="s">
        <v>79</v>
      </c>
      <c r="D846" s="135" t="s">
        <v>460</v>
      </c>
      <c r="E846" s="363" t="s">
        <v>529</v>
      </c>
      <c r="F846" s="363"/>
      <c r="G846" s="136" t="s">
        <v>113</v>
      </c>
      <c r="H846" s="137">
        <v>3.125</v>
      </c>
      <c r="I846" s="138">
        <v>6.56</v>
      </c>
      <c r="J846" s="138">
        <v>20.5</v>
      </c>
    </row>
    <row r="847" spans="1:10" s="112" customFormat="1" ht="12.75" customHeight="1">
      <c r="A847" s="136" t="s">
        <v>527</v>
      </c>
      <c r="B847" s="136" t="s">
        <v>583</v>
      </c>
      <c r="C847" s="136" t="s">
        <v>79</v>
      </c>
      <c r="D847" s="135" t="s">
        <v>395</v>
      </c>
      <c r="E847" s="363" t="s">
        <v>529</v>
      </c>
      <c r="F847" s="363"/>
      <c r="G847" s="136" t="s">
        <v>113</v>
      </c>
      <c r="H847" s="137">
        <v>2.5</v>
      </c>
      <c r="I847" s="138">
        <v>4.5199999999999996</v>
      </c>
      <c r="J847" s="138">
        <v>11.3</v>
      </c>
    </row>
    <row r="848" spans="1:10" s="112" customFormat="1" ht="12.75" customHeight="1">
      <c r="A848" s="136" t="s">
        <v>527</v>
      </c>
      <c r="B848" s="136" t="s">
        <v>584</v>
      </c>
      <c r="C848" s="136" t="s">
        <v>79</v>
      </c>
      <c r="D848" s="135" t="s">
        <v>459</v>
      </c>
      <c r="E848" s="363" t="s">
        <v>529</v>
      </c>
      <c r="F848" s="363"/>
      <c r="G848" s="136" t="s">
        <v>89</v>
      </c>
      <c r="H848" s="137">
        <v>0.2994</v>
      </c>
      <c r="I848" s="138">
        <v>18.57</v>
      </c>
      <c r="J848" s="138">
        <v>5.55</v>
      </c>
    </row>
    <row r="849" spans="1:10" s="112" customFormat="1" ht="12.75" customHeight="1">
      <c r="A849" s="148"/>
      <c r="B849" s="148"/>
      <c r="C849" s="148"/>
      <c r="D849" s="139"/>
      <c r="E849" s="139" t="s">
        <v>536</v>
      </c>
      <c r="F849" s="140">
        <v>78.98</v>
      </c>
      <c r="G849" s="139" t="s">
        <v>537</v>
      </c>
      <c r="H849" s="140">
        <v>67.010000000000005</v>
      </c>
      <c r="I849" s="139" t="s">
        <v>538</v>
      </c>
      <c r="J849" s="140">
        <v>145.99</v>
      </c>
    </row>
    <row r="850" spans="1:10" s="112" customFormat="1" ht="12.75" customHeight="1">
      <c r="A850" s="148"/>
      <c r="B850" s="148"/>
      <c r="C850" s="148"/>
      <c r="D850" s="139"/>
      <c r="E850" s="139" t="s">
        <v>539</v>
      </c>
      <c r="F850" s="140">
        <v>170.04069999999999</v>
      </c>
      <c r="G850" s="139"/>
      <c r="H850" s="368" t="s">
        <v>540</v>
      </c>
      <c r="I850" s="368"/>
      <c r="J850" s="140">
        <v>820.54</v>
      </c>
    </row>
    <row r="851" spans="1:10" s="112" customFormat="1" ht="12.75" customHeight="1" thickBot="1">
      <c r="A851" s="150"/>
      <c r="B851" s="150"/>
      <c r="C851" s="150"/>
      <c r="D851" s="141"/>
      <c r="E851" s="141"/>
      <c r="F851" s="141"/>
      <c r="G851" s="141" t="s">
        <v>541</v>
      </c>
      <c r="H851" s="142">
        <v>25.86</v>
      </c>
      <c r="I851" s="141" t="s">
        <v>542</v>
      </c>
      <c r="J851" s="143">
        <v>21219.16</v>
      </c>
    </row>
    <row r="852" spans="1:10" s="112" customFormat="1" ht="12.75" customHeight="1" thickTop="1">
      <c r="A852" s="151"/>
      <c r="B852" s="151"/>
      <c r="C852" s="151"/>
      <c r="D852" s="152"/>
      <c r="E852" s="152"/>
      <c r="F852" s="152"/>
      <c r="G852" s="152"/>
      <c r="H852" s="152"/>
      <c r="I852" s="152"/>
      <c r="J852" s="152"/>
    </row>
    <row r="853" spans="1:10" s="112" customFormat="1" ht="12.75" customHeight="1">
      <c r="A853" s="128" t="s">
        <v>206</v>
      </c>
      <c r="B853" s="128" t="s">
        <v>67</v>
      </c>
      <c r="C853" s="128" t="s">
        <v>68</v>
      </c>
      <c r="D853" s="126" t="s">
        <v>69</v>
      </c>
      <c r="E853" s="366" t="s">
        <v>517</v>
      </c>
      <c r="F853" s="366"/>
      <c r="G853" s="128" t="s">
        <v>70</v>
      </c>
      <c r="H853" s="127" t="s">
        <v>71</v>
      </c>
      <c r="I853" s="127" t="s">
        <v>72</v>
      </c>
      <c r="J853" s="127" t="s">
        <v>73</v>
      </c>
    </row>
    <row r="854" spans="1:10" s="112" customFormat="1" ht="12.75" customHeight="1">
      <c r="A854" s="114" t="s">
        <v>518</v>
      </c>
      <c r="B854" s="114" t="s">
        <v>503</v>
      </c>
      <c r="C854" s="114" t="s">
        <v>74</v>
      </c>
      <c r="D854" s="113" t="s">
        <v>102</v>
      </c>
      <c r="E854" s="367" t="s">
        <v>569</v>
      </c>
      <c r="F854" s="367"/>
      <c r="G854" s="114" t="s">
        <v>113</v>
      </c>
      <c r="H854" s="129">
        <v>1</v>
      </c>
      <c r="I854" s="115">
        <v>29.8</v>
      </c>
      <c r="J854" s="115">
        <v>29.8</v>
      </c>
    </row>
    <row r="855" spans="1:10" s="112" customFormat="1" ht="12.75" customHeight="1">
      <c r="A855" s="132" t="s">
        <v>520</v>
      </c>
      <c r="B855" s="132" t="s">
        <v>575</v>
      </c>
      <c r="C855" s="132" t="s">
        <v>79</v>
      </c>
      <c r="D855" s="130" t="s">
        <v>399</v>
      </c>
      <c r="E855" s="362" t="s">
        <v>525</v>
      </c>
      <c r="F855" s="362"/>
      <c r="G855" s="132" t="s">
        <v>85</v>
      </c>
      <c r="H855" s="133">
        <v>0.32</v>
      </c>
      <c r="I855" s="134">
        <v>21.29</v>
      </c>
      <c r="J855" s="134">
        <v>6.81</v>
      </c>
    </row>
    <row r="856" spans="1:10" s="112" customFormat="1" ht="12.75" customHeight="1">
      <c r="A856" s="132" t="s">
        <v>520</v>
      </c>
      <c r="B856" s="132" t="s">
        <v>526</v>
      </c>
      <c r="C856" s="132" t="s">
        <v>79</v>
      </c>
      <c r="D856" s="130" t="s">
        <v>86</v>
      </c>
      <c r="E856" s="362" t="s">
        <v>525</v>
      </c>
      <c r="F856" s="362"/>
      <c r="G856" s="132" t="s">
        <v>85</v>
      </c>
      <c r="H856" s="133">
        <v>0.34</v>
      </c>
      <c r="I856" s="134">
        <v>16.86</v>
      </c>
      <c r="J856" s="134">
        <v>5.73</v>
      </c>
    </row>
    <row r="857" spans="1:10" s="112" customFormat="1" ht="12.75" customHeight="1">
      <c r="A857" s="136" t="s">
        <v>527</v>
      </c>
      <c r="B857" s="136" t="s">
        <v>577</v>
      </c>
      <c r="C857" s="136" t="s">
        <v>79</v>
      </c>
      <c r="D857" s="135" t="s">
        <v>406</v>
      </c>
      <c r="E857" s="363" t="s">
        <v>529</v>
      </c>
      <c r="F857" s="363"/>
      <c r="G857" s="136" t="s">
        <v>80</v>
      </c>
      <c r="H857" s="137">
        <v>5.0000000000000001E-3</v>
      </c>
      <c r="I857" s="138">
        <v>106.38</v>
      </c>
      <c r="J857" s="138">
        <v>0.53</v>
      </c>
    </row>
    <row r="858" spans="1:10" s="112" customFormat="1" ht="12.75" customHeight="1">
      <c r="A858" s="136" t="s">
        <v>527</v>
      </c>
      <c r="B858" s="136" t="s">
        <v>585</v>
      </c>
      <c r="C858" s="136" t="s">
        <v>79</v>
      </c>
      <c r="D858" s="135" t="s">
        <v>88</v>
      </c>
      <c r="E858" s="363" t="s">
        <v>529</v>
      </c>
      <c r="F858" s="363"/>
      <c r="G858" s="136" t="s">
        <v>89</v>
      </c>
      <c r="H858" s="137">
        <v>0.98</v>
      </c>
      <c r="I858" s="138">
        <v>0.64</v>
      </c>
      <c r="J858" s="138">
        <v>0.62</v>
      </c>
    </row>
    <row r="859" spans="1:10" s="112" customFormat="1" ht="12.75" customHeight="1">
      <c r="A859" s="136" t="s">
        <v>527</v>
      </c>
      <c r="B859" s="136" t="s">
        <v>586</v>
      </c>
      <c r="C859" s="136" t="s">
        <v>79</v>
      </c>
      <c r="D859" s="135" t="s">
        <v>587</v>
      </c>
      <c r="E859" s="363" t="s">
        <v>529</v>
      </c>
      <c r="F859" s="363"/>
      <c r="G859" s="136" t="s">
        <v>113</v>
      </c>
      <c r="H859" s="137">
        <v>1</v>
      </c>
      <c r="I859" s="138">
        <v>16.11</v>
      </c>
      <c r="J859" s="138">
        <v>16.11</v>
      </c>
    </row>
    <row r="860" spans="1:10" s="112" customFormat="1" ht="12.75" customHeight="1">
      <c r="A860" s="148"/>
      <c r="B860" s="148"/>
      <c r="C860" s="148"/>
      <c r="D860" s="139"/>
      <c r="E860" s="139" t="s">
        <v>536</v>
      </c>
      <c r="F860" s="140">
        <v>5.0999999999999996</v>
      </c>
      <c r="G860" s="139" t="s">
        <v>537</v>
      </c>
      <c r="H860" s="140">
        <v>4.33</v>
      </c>
      <c r="I860" s="139" t="s">
        <v>538</v>
      </c>
      <c r="J860" s="140">
        <v>9.43</v>
      </c>
    </row>
    <row r="861" spans="1:10" s="112" customFormat="1" ht="12.75" customHeight="1">
      <c r="A861" s="148"/>
      <c r="B861" s="148"/>
      <c r="C861" s="148"/>
      <c r="D861" s="139"/>
      <c r="E861" s="139" t="s">
        <v>539</v>
      </c>
      <c r="F861" s="140">
        <v>7.78972</v>
      </c>
      <c r="G861" s="139"/>
      <c r="H861" s="368" t="s">
        <v>540</v>
      </c>
      <c r="I861" s="368"/>
      <c r="J861" s="140">
        <v>37.590000000000003</v>
      </c>
    </row>
    <row r="862" spans="1:10" s="112" customFormat="1" ht="12.75" customHeight="1" thickBot="1">
      <c r="A862" s="150"/>
      <c r="B862" s="150"/>
      <c r="C862" s="150"/>
      <c r="D862" s="141"/>
      <c r="E862" s="141"/>
      <c r="F862" s="141"/>
      <c r="G862" s="141" t="s">
        <v>541</v>
      </c>
      <c r="H862" s="142">
        <v>42</v>
      </c>
      <c r="I862" s="141" t="s">
        <v>542</v>
      </c>
      <c r="J862" s="143">
        <v>1578.78</v>
      </c>
    </row>
    <row r="863" spans="1:10" s="112" customFormat="1" ht="12.75" customHeight="1" thickTop="1">
      <c r="A863" s="151"/>
      <c r="B863" s="151"/>
      <c r="C863" s="151"/>
      <c r="D863" s="152"/>
      <c r="E863" s="152"/>
      <c r="F863" s="152"/>
      <c r="G863" s="152"/>
      <c r="H863" s="152"/>
      <c r="I863" s="152"/>
      <c r="J863" s="152"/>
    </row>
    <row r="864" spans="1:10" s="112" customFormat="1" ht="12.75" customHeight="1">
      <c r="A864" s="128" t="s">
        <v>207</v>
      </c>
      <c r="B864" s="128" t="s">
        <v>67</v>
      </c>
      <c r="C864" s="128" t="s">
        <v>68</v>
      </c>
      <c r="D864" s="126" t="s">
        <v>69</v>
      </c>
      <c r="E864" s="366" t="s">
        <v>517</v>
      </c>
      <c r="F864" s="366"/>
      <c r="G864" s="128" t="s">
        <v>70</v>
      </c>
      <c r="H864" s="127" t="s">
        <v>71</v>
      </c>
      <c r="I864" s="127" t="s">
        <v>72</v>
      </c>
      <c r="J864" s="127" t="s">
        <v>73</v>
      </c>
    </row>
    <row r="865" spans="1:10" s="112" customFormat="1" ht="12.75" customHeight="1">
      <c r="A865" s="114" t="s">
        <v>518</v>
      </c>
      <c r="B865" s="114" t="s">
        <v>504</v>
      </c>
      <c r="C865" s="114" t="s">
        <v>74</v>
      </c>
      <c r="D865" s="113" t="s">
        <v>505</v>
      </c>
      <c r="E865" s="367" t="s">
        <v>525</v>
      </c>
      <c r="F865" s="367"/>
      <c r="G865" s="114" t="s">
        <v>96</v>
      </c>
      <c r="H865" s="129">
        <v>1</v>
      </c>
      <c r="I865" s="115">
        <v>503.2</v>
      </c>
      <c r="J865" s="115">
        <v>503.2</v>
      </c>
    </row>
    <row r="866" spans="1:10" s="112" customFormat="1" ht="12.75" customHeight="1">
      <c r="A866" s="132" t="s">
        <v>520</v>
      </c>
      <c r="B866" s="132" t="s">
        <v>588</v>
      </c>
      <c r="C866" s="132" t="s">
        <v>79</v>
      </c>
      <c r="D866" s="130" t="s">
        <v>589</v>
      </c>
      <c r="E866" s="362" t="s">
        <v>581</v>
      </c>
      <c r="F866" s="362"/>
      <c r="G866" s="132" t="s">
        <v>80</v>
      </c>
      <c r="H866" s="133">
        <v>0.57999999999999996</v>
      </c>
      <c r="I866" s="134">
        <v>370.66</v>
      </c>
      <c r="J866" s="134">
        <v>214.98</v>
      </c>
    </row>
    <row r="867" spans="1:10" s="112" customFormat="1" ht="12.75" customHeight="1">
      <c r="A867" s="132" t="s">
        <v>520</v>
      </c>
      <c r="B867" s="132" t="s">
        <v>590</v>
      </c>
      <c r="C867" s="132" t="s">
        <v>79</v>
      </c>
      <c r="D867" s="130" t="s">
        <v>591</v>
      </c>
      <c r="E867" s="362" t="s">
        <v>581</v>
      </c>
      <c r="F867" s="362"/>
      <c r="G867" s="132" t="s">
        <v>80</v>
      </c>
      <c r="H867" s="133">
        <v>0.57999999999999996</v>
      </c>
      <c r="I867" s="134">
        <v>173.08</v>
      </c>
      <c r="J867" s="134">
        <v>100.38</v>
      </c>
    </row>
    <row r="868" spans="1:10" s="112" customFormat="1" ht="12.75" customHeight="1">
      <c r="A868" s="132" t="s">
        <v>520</v>
      </c>
      <c r="B868" s="132" t="s">
        <v>592</v>
      </c>
      <c r="C868" s="132" t="s">
        <v>79</v>
      </c>
      <c r="D868" s="130" t="s">
        <v>593</v>
      </c>
      <c r="E868" s="362" t="s">
        <v>523</v>
      </c>
      <c r="F868" s="362"/>
      <c r="G868" s="132" t="s">
        <v>76</v>
      </c>
      <c r="H868" s="133">
        <v>8.2799999999999994</v>
      </c>
      <c r="I868" s="134">
        <v>15.59</v>
      </c>
      <c r="J868" s="134">
        <v>129.08000000000001</v>
      </c>
    </row>
    <row r="869" spans="1:10" s="112" customFormat="1" ht="12.75" customHeight="1">
      <c r="A869" s="132" t="s">
        <v>520</v>
      </c>
      <c r="B869" s="132" t="s">
        <v>506</v>
      </c>
      <c r="C869" s="132" t="s">
        <v>74</v>
      </c>
      <c r="D869" s="130" t="s">
        <v>81</v>
      </c>
      <c r="E869" s="362" t="s">
        <v>525</v>
      </c>
      <c r="F869" s="362"/>
      <c r="G869" s="132" t="s">
        <v>76</v>
      </c>
      <c r="H869" s="133">
        <v>1.05</v>
      </c>
      <c r="I869" s="134">
        <v>55.97</v>
      </c>
      <c r="J869" s="134">
        <v>58.76</v>
      </c>
    </row>
    <row r="870" spans="1:10" s="112" customFormat="1" ht="12.75" customHeight="1">
      <c r="A870" s="148"/>
      <c r="B870" s="148"/>
      <c r="C870" s="148"/>
      <c r="D870" s="139"/>
      <c r="E870" s="139" t="s">
        <v>536</v>
      </c>
      <c r="F870" s="140">
        <v>89.66</v>
      </c>
      <c r="G870" s="139" t="s">
        <v>537</v>
      </c>
      <c r="H870" s="140">
        <v>76.08</v>
      </c>
      <c r="I870" s="139" t="s">
        <v>538</v>
      </c>
      <c r="J870" s="140">
        <v>165.74</v>
      </c>
    </row>
    <row r="871" spans="1:10" s="112" customFormat="1" ht="12.75" customHeight="1">
      <c r="A871" s="148"/>
      <c r="B871" s="148"/>
      <c r="C871" s="148"/>
      <c r="D871" s="139"/>
      <c r="E871" s="139" t="s">
        <v>539</v>
      </c>
      <c r="F871" s="140">
        <v>131.53648000000001</v>
      </c>
      <c r="G871" s="139"/>
      <c r="H871" s="368" t="s">
        <v>540</v>
      </c>
      <c r="I871" s="368"/>
      <c r="J871" s="140">
        <v>634.74</v>
      </c>
    </row>
    <row r="872" spans="1:10" s="112" customFormat="1" ht="12.75" customHeight="1" thickBot="1">
      <c r="A872" s="150"/>
      <c r="B872" s="150"/>
      <c r="C872" s="150"/>
      <c r="D872" s="141"/>
      <c r="E872" s="141"/>
      <c r="F872" s="141"/>
      <c r="G872" s="141" t="s">
        <v>541</v>
      </c>
      <c r="H872" s="142">
        <v>4</v>
      </c>
      <c r="I872" s="141" t="s">
        <v>542</v>
      </c>
      <c r="J872" s="143">
        <v>2538.96</v>
      </c>
    </row>
    <row r="873" spans="1:10" s="112" customFormat="1" ht="12.75" customHeight="1" thickTop="1">
      <c r="A873" s="151"/>
      <c r="B873" s="151"/>
      <c r="C873" s="151"/>
      <c r="D873" s="152"/>
      <c r="E873" s="152"/>
      <c r="F873" s="152"/>
      <c r="G873" s="152"/>
      <c r="H873" s="152"/>
      <c r="I873" s="152"/>
      <c r="J873" s="152"/>
    </row>
    <row r="874" spans="1:10" s="112" customFormat="1" ht="12.75" customHeight="1">
      <c r="A874" s="128" t="s">
        <v>208</v>
      </c>
      <c r="B874" s="128" t="s">
        <v>67</v>
      </c>
      <c r="C874" s="128" t="s">
        <v>68</v>
      </c>
      <c r="D874" s="126" t="s">
        <v>69</v>
      </c>
      <c r="E874" s="366" t="s">
        <v>517</v>
      </c>
      <c r="F874" s="366"/>
      <c r="G874" s="128" t="s">
        <v>70</v>
      </c>
      <c r="H874" s="127" t="s">
        <v>71</v>
      </c>
      <c r="I874" s="127" t="s">
        <v>72</v>
      </c>
      <c r="J874" s="127" t="s">
        <v>73</v>
      </c>
    </row>
    <row r="875" spans="1:10" s="112" customFormat="1" ht="12.75" customHeight="1">
      <c r="A875" s="114" t="s">
        <v>518</v>
      </c>
      <c r="B875" s="114" t="s">
        <v>506</v>
      </c>
      <c r="C875" s="114" t="s">
        <v>74</v>
      </c>
      <c r="D875" s="113" t="s">
        <v>81</v>
      </c>
      <c r="E875" s="367" t="s">
        <v>525</v>
      </c>
      <c r="F875" s="367"/>
      <c r="G875" s="114" t="s">
        <v>76</v>
      </c>
      <c r="H875" s="129">
        <v>1</v>
      </c>
      <c r="I875" s="115">
        <v>55.97</v>
      </c>
      <c r="J875" s="115">
        <v>55.97</v>
      </c>
    </row>
    <row r="876" spans="1:10" s="112" customFormat="1" ht="12.75" customHeight="1">
      <c r="A876" s="132" t="s">
        <v>520</v>
      </c>
      <c r="B876" s="132" t="s">
        <v>561</v>
      </c>
      <c r="C876" s="132" t="s">
        <v>79</v>
      </c>
      <c r="D876" s="130" t="s">
        <v>84</v>
      </c>
      <c r="E876" s="362" t="s">
        <v>525</v>
      </c>
      <c r="F876" s="362"/>
      <c r="G876" s="132" t="s">
        <v>85</v>
      </c>
      <c r="H876" s="133">
        <v>0.5</v>
      </c>
      <c r="I876" s="134">
        <v>21.47</v>
      </c>
      <c r="J876" s="134">
        <v>10.73</v>
      </c>
    </row>
    <row r="877" spans="1:10" s="112" customFormat="1" ht="12.75" customHeight="1">
      <c r="A877" s="132" t="s">
        <v>520</v>
      </c>
      <c r="B877" s="132" t="s">
        <v>526</v>
      </c>
      <c r="C877" s="132" t="s">
        <v>79</v>
      </c>
      <c r="D877" s="130" t="s">
        <v>86</v>
      </c>
      <c r="E877" s="362" t="s">
        <v>525</v>
      </c>
      <c r="F877" s="362"/>
      <c r="G877" s="132" t="s">
        <v>85</v>
      </c>
      <c r="H877" s="133">
        <v>0.6</v>
      </c>
      <c r="I877" s="134">
        <v>16.86</v>
      </c>
      <c r="J877" s="134">
        <v>10.11</v>
      </c>
    </row>
    <row r="878" spans="1:10" s="112" customFormat="1" ht="12.75" customHeight="1">
      <c r="A878" s="136" t="s">
        <v>527</v>
      </c>
      <c r="B878" s="136" t="s">
        <v>571</v>
      </c>
      <c r="C878" s="136" t="s">
        <v>79</v>
      </c>
      <c r="D878" s="135" t="s">
        <v>87</v>
      </c>
      <c r="E878" s="363" t="s">
        <v>529</v>
      </c>
      <c r="F878" s="363"/>
      <c r="G878" s="136" t="s">
        <v>80</v>
      </c>
      <c r="H878" s="137">
        <v>0.01</v>
      </c>
      <c r="I878" s="138">
        <v>105.01</v>
      </c>
      <c r="J878" s="138">
        <v>1.05</v>
      </c>
    </row>
    <row r="879" spans="1:10" s="112" customFormat="1" ht="12.75" customHeight="1">
      <c r="A879" s="136" t="s">
        <v>527</v>
      </c>
      <c r="B879" s="136" t="s">
        <v>585</v>
      </c>
      <c r="C879" s="136" t="s">
        <v>79</v>
      </c>
      <c r="D879" s="135" t="s">
        <v>88</v>
      </c>
      <c r="E879" s="363" t="s">
        <v>529</v>
      </c>
      <c r="F879" s="363"/>
      <c r="G879" s="136" t="s">
        <v>89</v>
      </c>
      <c r="H879" s="137">
        <v>7.5</v>
      </c>
      <c r="I879" s="138">
        <v>0.64</v>
      </c>
      <c r="J879" s="138">
        <v>4.8</v>
      </c>
    </row>
    <row r="880" spans="1:10" s="112" customFormat="1" ht="12.75" customHeight="1">
      <c r="A880" s="136" t="s">
        <v>527</v>
      </c>
      <c r="B880" s="136" t="s">
        <v>594</v>
      </c>
      <c r="C880" s="136" t="s">
        <v>74</v>
      </c>
      <c r="D880" s="135" t="s">
        <v>90</v>
      </c>
      <c r="E880" s="363" t="s">
        <v>529</v>
      </c>
      <c r="F880" s="363"/>
      <c r="G880" s="136" t="s">
        <v>96</v>
      </c>
      <c r="H880" s="137">
        <v>16</v>
      </c>
      <c r="I880" s="138">
        <v>1.83</v>
      </c>
      <c r="J880" s="138">
        <v>29.28</v>
      </c>
    </row>
    <row r="881" spans="1:10" s="112" customFormat="1" ht="12.75" customHeight="1">
      <c r="A881" s="148"/>
      <c r="B881" s="148"/>
      <c r="C881" s="148"/>
      <c r="D881" s="139"/>
      <c r="E881" s="139" t="s">
        <v>536</v>
      </c>
      <c r="F881" s="140">
        <v>8.48</v>
      </c>
      <c r="G881" s="139" t="s">
        <v>537</v>
      </c>
      <c r="H881" s="140">
        <v>7.19</v>
      </c>
      <c r="I881" s="139" t="s">
        <v>538</v>
      </c>
      <c r="J881" s="140">
        <v>15.67</v>
      </c>
    </row>
    <row r="882" spans="1:10" s="112" customFormat="1" ht="12.75" customHeight="1">
      <c r="A882" s="148"/>
      <c r="B882" s="148"/>
      <c r="C882" s="148"/>
      <c r="D882" s="139"/>
      <c r="E882" s="139" t="s">
        <v>539</v>
      </c>
      <c r="F882" s="140">
        <v>14.630558000000001</v>
      </c>
      <c r="G882" s="139"/>
      <c r="H882" s="368" t="s">
        <v>540</v>
      </c>
      <c r="I882" s="368"/>
      <c r="J882" s="140">
        <v>70.599999999999994</v>
      </c>
    </row>
    <row r="883" spans="1:10" s="112" customFormat="1" ht="12.75" customHeight="1" thickBot="1">
      <c r="A883" s="150"/>
      <c r="B883" s="150"/>
      <c r="C883" s="150"/>
      <c r="D883" s="141"/>
      <c r="E883" s="141"/>
      <c r="F883" s="141"/>
      <c r="G883" s="141" t="s">
        <v>541</v>
      </c>
      <c r="H883" s="142">
        <v>85.65</v>
      </c>
      <c r="I883" s="141" t="s">
        <v>542</v>
      </c>
      <c r="J883" s="143">
        <v>6046.89</v>
      </c>
    </row>
    <row r="884" spans="1:10" s="112" customFormat="1" ht="12.75" customHeight="1" thickTop="1">
      <c r="A884" s="151"/>
      <c r="B884" s="151"/>
      <c r="C884" s="151"/>
      <c r="D884" s="152"/>
      <c r="E884" s="152"/>
      <c r="F884" s="152"/>
      <c r="G884" s="152"/>
      <c r="H884" s="152"/>
      <c r="I884" s="152"/>
      <c r="J884" s="152"/>
    </row>
    <row r="885" spans="1:10" s="112" customFormat="1" ht="12.75" customHeight="1">
      <c r="A885" s="128" t="s">
        <v>209</v>
      </c>
      <c r="B885" s="128" t="s">
        <v>67</v>
      </c>
      <c r="C885" s="128" t="s">
        <v>68</v>
      </c>
      <c r="D885" s="126" t="s">
        <v>69</v>
      </c>
      <c r="E885" s="366" t="s">
        <v>517</v>
      </c>
      <c r="F885" s="366"/>
      <c r="G885" s="128" t="s">
        <v>70</v>
      </c>
      <c r="H885" s="127" t="s">
        <v>71</v>
      </c>
      <c r="I885" s="127" t="s">
        <v>72</v>
      </c>
      <c r="J885" s="127" t="s">
        <v>73</v>
      </c>
    </row>
    <row r="886" spans="1:10" s="112" customFormat="1" ht="12.75" customHeight="1">
      <c r="A886" s="114" t="s">
        <v>518</v>
      </c>
      <c r="B886" s="114" t="s">
        <v>507</v>
      </c>
      <c r="C886" s="114" t="s">
        <v>74</v>
      </c>
      <c r="D886" s="113" t="s">
        <v>508</v>
      </c>
      <c r="E886" s="367" t="s">
        <v>525</v>
      </c>
      <c r="F886" s="367"/>
      <c r="G886" s="114" t="s">
        <v>83</v>
      </c>
      <c r="H886" s="129">
        <v>1</v>
      </c>
      <c r="I886" s="115">
        <v>0.37</v>
      </c>
      <c r="J886" s="115">
        <v>0.37</v>
      </c>
    </row>
    <row r="887" spans="1:10" s="112" customFormat="1" ht="12.75" customHeight="1">
      <c r="A887" s="136" t="s">
        <v>527</v>
      </c>
      <c r="B887" s="136" t="s">
        <v>595</v>
      </c>
      <c r="C887" s="136" t="s">
        <v>74</v>
      </c>
      <c r="D887" s="135" t="s">
        <v>596</v>
      </c>
      <c r="E887" s="363" t="s">
        <v>597</v>
      </c>
      <c r="F887" s="363"/>
      <c r="G887" s="136" t="s">
        <v>76</v>
      </c>
      <c r="H887" s="137">
        <v>1</v>
      </c>
      <c r="I887" s="138">
        <v>0.37</v>
      </c>
      <c r="J887" s="138">
        <v>0.37</v>
      </c>
    </row>
    <row r="888" spans="1:10" s="112" customFormat="1" ht="12.75" customHeight="1">
      <c r="A888" s="148"/>
      <c r="B888" s="148"/>
      <c r="C888" s="148"/>
      <c r="D888" s="139"/>
      <c r="E888" s="139" t="s">
        <v>536</v>
      </c>
      <c r="F888" s="140">
        <v>0</v>
      </c>
      <c r="G888" s="139" t="s">
        <v>537</v>
      </c>
      <c r="H888" s="140">
        <v>0</v>
      </c>
      <c r="I888" s="139" t="s">
        <v>538</v>
      </c>
      <c r="J888" s="140">
        <v>0</v>
      </c>
    </row>
    <row r="889" spans="1:10" s="112" customFormat="1" ht="12.75" customHeight="1">
      <c r="A889" s="148"/>
      <c r="B889" s="148"/>
      <c r="C889" s="148"/>
      <c r="D889" s="139"/>
      <c r="E889" s="139" t="s">
        <v>539</v>
      </c>
      <c r="F889" s="140">
        <v>9.6717999999999998E-2</v>
      </c>
      <c r="G889" s="139"/>
      <c r="H889" s="368" t="s">
        <v>540</v>
      </c>
      <c r="I889" s="368"/>
      <c r="J889" s="140">
        <v>0.47</v>
      </c>
    </row>
    <row r="890" spans="1:10" s="112" customFormat="1" ht="12.75" customHeight="1" thickBot="1">
      <c r="A890" s="150"/>
      <c r="B890" s="150"/>
      <c r="C890" s="150"/>
      <c r="D890" s="141"/>
      <c r="E890" s="141"/>
      <c r="F890" s="141"/>
      <c r="G890" s="141" t="s">
        <v>541</v>
      </c>
      <c r="H890" s="142">
        <v>1843</v>
      </c>
      <c r="I890" s="141" t="s">
        <v>542</v>
      </c>
      <c r="J890" s="143">
        <v>866.21</v>
      </c>
    </row>
    <row r="891" spans="1:10" s="112" customFormat="1" ht="12.75" customHeight="1" thickTop="1">
      <c r="A891" s="151"/>
      <c r="B891" s="151"/>
      <c r="C891" s="151"/>
      <c r="D891" s="152"/>
      <c r="E891" s="152"/>
      <c r="F891" s="152"/>
      <c r="G891" s="152"/>
      <c r="H891" s="152"/>
      <c r="I891" s="152"/>
      <c r="J891" s="152"/>
    </row>
    <row r="892" spans="1:10" s="112" customFormat="1" ht="12.75" customHeight="1">
      <c r="A892" s="119" t="s">
        <v>211</v>
      </c>
      <c r="B892" s="119"/>
      <c r="C892" s="119"/>
      <c r="D892" s="109" t="s">
        <v>129</v>
      </c>
      <c r="E892" s="109"/>
      <c r="F892" s="365"/>
      <c r="G892" s="365"/>
      <c r="H892" s="110"/>
      <c r="I892" s="109"/>
      <c r="J892" s="111">
        <v>1484.63</v>
      </c>
    </row>
    <row r="893" spans="1:10" s="112" customFormat="1" ht="12.75" customHeight="1">
      <c r="A893" s="128" t="s">
        <v>212</v>
      </c>
      <c r="B893" s="128" t="s">
        <v>67</v>
      </c>
      <c r="C893" s="128" t="s">
        <v>68</v>
      </c>
      <c r="D893" s="126" t="s">
        <v>69</v>
      </c>
      <c r="E893" s="366" t="s">
        <v>517</v>
      </c>
      <c r="F893" s="366"/>
      <c r="G893" s="128" t="s">
        <v>70</v>
      </c>
      <c r="H893" s="127" t="s">
        <v>71</v>
      </c>
      <c r="I893" s="127" t="s">
        <v>72</v>
      </c>
      <c r="J893" s="127" t="s">
        <v>73</v>
      </c>
    </row>
    <row r="894" spans="1:10" s="112" customFormat="1" ht="12.75" customHeight="1">
      <c r="A894" s="114" t="s">
        <v>518</v>
      </c>
      <c r="B894" s="114" t="s">
        <v>509</v>
      </c>
      <c r="C894" s="114" t="s">
        <v>79</v>
      </c>
      <c r="D894" s="113" t="s">
        <v>131</v>
      </c>
      <c r="E894" s="367" t="s">
        <v>523</v>
      </c>
      <c r="F894" s="367"/>
      <c r="G894" s="114" t="s">
        <v>113</v>
      </c>
      <c r="H894" s="129">
        <v>1</v>
      </c>
      <c r="I894" s="115">
        <v>1.27</v>
      </c>
      <c r="J894" s="115">
        <v>1.27</v>
      </c>
    </row>
    <row r="895" spans="1:10" s="112" customFormat="1" ht="12.75" customHeight="1">
      <c r="A895" s="132" t="s">
        <v>520</v>
      </c>
      <c r="B895" s="132" t="s">
        <v>598</v>
      </c>
      <c r="C895" s="132" t="s">
        <v>79</v>
      </c>
      <c r="D895" s="130" t="s">
        <v>396</v>
      </c>
      <c r="E895" s="362" t="s">
        <v>525</v>
      </c>
      <c r="F895" s="362"/>
      <c r="G895" s="132" t="s">
        <v>85</v>
      </c>
      <c r="H895" s="133">
        <v>3.6999999999999998E-2</v>
      </c>
      <c r="I895" s="134">
        <v>22.85</v>
      </c>
      <c r="J895" s="134">
        <v>0.84</v>
      </c>
    </row>
    <row r="896" spans="1:10" s="112" customFormat="1" ht="12.75" customHeight="1">
      <c r="A896" s="132" t="s">
        <v>520</v>
      </c>
      <c r="B896" s="132" t="s">
        <v>526</v>
      </c>
      <c r="C896" s="132" t="s">
        <v>79</v>
      </c>
      <c r="D896" s="130" t="s">
        <v>86</v>
      </c>
      <c r="E896" s="362" t="s">
        <v>525</v>
      </c>
      <c r="F896" s="362"/>
      <c r="G896" s="132" t="s">
        <v>85</v>
      </c>
      <c r="H896" s="133">
        <v>1.6E-2</v>
      </c>
      <c r="I896" s="134">
        <v>16.86</v>
      </c>
      <c r="J896" s="134">
        <v>0.26</v>
      </c>
    </row>
    <row r="897" spans="1:10" s="112" customFormat="1" ht="12.75" customHeight="1">
      <c r="A897" s="136" t="s">
        <v>527</v>
      </c>
      <c r="B897" s="136" t="s">
        <v>599</v>
      </c>
      <c r="C897" s="136" t="s">
        <v>79</v>
      </c>
      <c r="D897" s="135" t="s">
        <v>461</v>
      </c>
      <c r="E897" s="363" t="s">
        <v>529</v>
      </c>
      <c r="F897" s="363"/>
      <c r="G897" s="136" t="s">
        <v>89</v>
      </c>
      <c r="H897" s="137">
        <v>0.106</v>
      </c>
      <c r="I897" s="138">
        <v>1.64</v>
      </c>
      <c r="J897" s="138">
        <v>0.17</v>
      </c>
    </row>
    <row r="898" spans="1:10" s="112" customFormat="1" ht="12.75" customHeight="1">
      <c r="A898" s="148"/>
      <c r="B898" s="148"/>
      <c r="C898" s="148"/>
      <c r="D898" s="139"/>
      <c r="E898" s="139" t="s">
        <v>536</v>
      </c>
      <c r="F898" s="140">
        <v>0.43</v>
      </c>
      <c r="G898" s="139" t="s">
        <v>537</v>
      </c>
      <c r="H898" s="140">
        <v>0.37</v>
      </c>
      <c r="I898" s="139" t="s">
        <v>538</v>
      </c>
      <c r="J898" s="140">
        <v>0.8</v>
      </c>
    </row>
    <row r="899" spans="1:10" s="112" customFormat="1" ht="12.75" customHeight="1">
      <c r="A899" s="148"/>
      <c r="B899" s="148"/>
      <c r="C899" s="148"/>
      <c r="D899" s="139"/>
      <c r="E899" s="139" t="s">
        <v>539</v>
      </c>
      <c r="F899" s="140">
        <v>0.331978</v>
      </c>
      <c r="G899" s="139"/>
      <c r="H899" s="368" t="s">
        <v>540</v>
      </c>
      <c r="I899" s="368"/>
      <c r="J899" s="140">
        <v>1.6</v>
      </c>
    </row>
    <row r="900" spans="1:10" s="112" customFormat="1" ht="12.75" customHeight="1" thickBot="1">
      <c r="A900" s="150"/>
      <c r="B900" s="150"/>
      <c r="C900" s="150"/>
      <c r="D900" s="141"/>
      <c r="E900" s="141"/>
      <c r="F900" s="141"/>
      <c r="G900" s="141" t="s">
        <v>541</v>
      </c>
      <c r="H900" s="142">
        <v>380</v>
      </c>
      <c r="I900" s="141" t="s">
        <v>542</v>
      </c>
      <c r="J900" s="143">
        <v>608</v>
      </c>
    </row>
    <row r="901" spans="1:10" s="112" customFormat="1" ht="12.75" customHeight="1" thickTop="1">
      <c r="A901" s="151"/>
      <c r="B901" s="151"/>
      <c r="C901" s="151"/>
      <c r="D901" s="152"/>
      <c r="E901" s="152"/>
      <c r="F901" s="152"/>
      <c r="G901" s="152"/>
      <c r="H901" s="152"/>
      <c r="I901" s="152"/>
      <c r="J901" s="152"/>
    </row>
    <row r="902" spans="1:10" s="112" customFormat="1" ht="12.75" customHeight="1">
      <c r="A902" s="128" t="s">
        <v>213</v>
      </c>
      <c r="B902" s="128" t="s">
        <v>67</v>
      </c>
      <c r="C902" s="128" t="s">
        <v>68</v>
      </c>
      <c r="D902" s="126" t="s">
        <v>69</v>
      </c>
      <c r="E902" s="366" t="s">
        <v>517</v>
      </c>
      <c r="F902" s="366"/>
      <c r="G902" s="128" t="s">
        <v>70</v>
      </c>
      <c r="H902" s="127" t="s">
        <v>71</v>
      </c>
      <c r="I902" s="127" t="s">
        <v>72</v>
      </c>
      <c r="J902" s="127" t="s">
        <v>73</v>
      </c>
    </row>
    <row r="903" spans="1:10" s="112" customFormat="1" ht="12.75" customHeight="1">
      <c r="A903" s="117" t="s">
        <v>527</v>
      </c>
      <c r="B903" s="117" t="s">
        <v>510</v>
      </c>
      <c r="C903" s="117" t="s">
        <v>79</v>
      </c>
      <c r="D903" s="116" t="s">
        <v>97</v>
      </c>
      <c r="E903" s="369" t="s">
        <v>529</v>
      </c>
      <c r="F903" s="369"/>
      <c r="G903" s="117" t="s">
        <v>96</v>
      </c>
      <c r="H903" s="144">
        <v>1</v>
      </c>
      <c r="I903" s="118">
        <v>75.73</v>
      </c>
      <c r="J903" s="118">
        <v>75.73</v>
      </c>
    </row>
    <row r="904" spans="1:10" s="112" customFormat="1" ht="12.75" customHeight="1">
      <c r="A904" s="148"/>
      <c r="B904" s="148"/>
      <c r="C904" s="148"/>
      <c r="D904" s="139"/>
      <c r="E904" s="139" t="s">
        <v>536</v>
      </c>
      <c r="F904" s="140">
        <v>0</v>
      </c>
      <c r="G904" s="139" t="s">
        <v>537</v>
      </c>
      <c r="H904" s="140">
        <v>0</v>
      </c>
      <c r="I904" s="139" t="s">
        <v>538</v>
      </c>
      <c r="J904" s="140">
        <v>0</v>
      </c>
    </row>
    <row r="905" spans="1:10" s="112" customFormat="1" ht="12.75" customHeight="1">
      <c r="A905" s="148"/>
      <c r="B905" s="148"/>
      <c r="C905" s="148"/>
      <c r="D905" s="139"/>
      <c r="E905" s="139" t="s">
        <v>539</v>
      </c>
      <c r="F905" s="140">
        <v>19.8</v>
      </c>
      <c r="G905" s="139"/>
      <c r="H905" s="368" t="s">
        <v>540</v>
      </c>
      <c r="I905" s="368"/>
      <c r="J905" s="140">
        <v>95.53</v>
      </c>
    </row>
    <row r="906" spans="1:10" s="112" customFormat="1" ht="12.75" customHeight="1" thickBot="1">
      <c r="A906" s="150"/>
      <c r="B906" s="150"/>
      <c r="C906" s="150"/>
      <c r="D906" s="141"/>
      <c r="E906" s="141"/>
      <c r="F906" s="141"/>
      <c r="G906" s="141" t="s">
        <v>541</v>
      </c>
      <c r="H906" s="142">
        <v>2</v>
      </c>
      <c r="I906" s="141" t="s">
        <v>542</v>
      </c>
      <c r="J906" s="143">
        <v>191.06</v>
      </c>
    </row>
    <row r="907" spans="1:10" s="112" customFormat="1" ht="12.75" customHeight="1" thickTop="1">
      <c r="A907" s="151"/>
      <c r="B907" s="151"/>
      <c r="C907" s="151"/>
      <c r="D907" s="152"/>
      <c r="E907" s="152"/>
      <c r="F907" s="152"/>
      <c r="G907" s="152"/>
      <c r="H907" s="152"/>
      <c r="I907" s="152"/>
      <c r="J907" s="152"/>
    </row>
    <row r="908" spans="1:10" s="112" customFormat="1" ht="12.75" customHeight="1">
      <c r="A908" s="128" t="s">
        <v>214</v>
      </c>
      <c r="B908" s="128" t="s">
        <v>67</v>
      </c>
      <c r="C908" s="128" t="s">
        <v>68</v>
      </c>
      <c r="D908" s="126" t="s">
        <v>69</v>
      </c>
      <c r="E908" s="366" t="s">
        <v>517</v>
      </c>
      <c r="F908" s="366"/>
      <c r="G908" s="128" t="s">
        <v>70</v>
      </c>
      <c r="H908" s="127" t="s">
        <v>71</v>
      </c>
      <c r="I908" s="127" t="s">
        <v>72</v>
      </c>
      <c r="J908" s="127" t="s">
        <v>73</v>
      </c>
    </row>
    <row r="909" spans="1:10" s="112" customFormat="1" ht="12.75" customHeight="1">
      <c r="A909" s="114" t="s">
        <v>518</v>
      </c>
      <c r="B909" s="114" t="s">
        <v>511</v>
      </c>
      <c r="C909" s="114" t="s">
        <v>256</v>
      </c>
      <c r="D909" s="113" t="s">
        <v>456</v>
      </c>
      <c r="E909" s="367" t="s">
        <v>392</v>
      </c>
      <c r="F909" s="367"/>
      <c r="G909" s="114" t="s">
        <v>76</v>
      </c>
      <c r="H909" s="129">
        <v>1</v>
      </c>
      <c r="I909" s="115">
        <v>413.72</v>
      </c>
      <c r="J909" s="115">
        <v>413.72</v>
      </c>
    </row>
    <row r="910" spans="1:10" s="112" customFormat="1" ht="12.75" customHeight="1">
      <c r="A910" s="370" t="s">
        <v>419</v>
      </c>
      <c r="B910" s="370" t="s">
        <v>67</v>
      </c>
      <c r="C910" s="370" t="s">
        <v>68</v>
      </c>
      <c r="D910" s="366" t="s">
        <v>600</v>
      </c>
      <c r="E910" s="371" t="s">
        <v>601</v>
      </c>
      <c r="F910" s="370" t="s">
        <v>602</v>
      </c>
      <c r="G910" s="371"/>
      <c r="H910" s="370" t="s">
        <v>603</v>
      </c>
      <c r="I910" s="371"/>
      <c r="J910" s="371" t="s">
        <v>604</v>
      </c>
    </row>
    <row r="911" spans="1:10" s="112" customFormat="1" ht="12.75" customHeight="1">
      <c r="A911" s="370"/>
      <c r="B911" s="370"/>
      <c r="C911" s="370"/>
      <c r="D911" s="371"/>
      <c r="E911" s="371"/>
      <c r="F911" s="127" t="s">
        <v>605</v>
      </c>
      <c r="G911" s="127" t="s">
        <v>606</v>
      </c>
      <c r="H911" s="127" t="s">
        <v>605</v>
      </c>
      <c r="I911" s="127" t="s">
        <v>606</v>
      </c>
      <c r="J911" s="371"/>
    </row>
    <row r="912" spans="1:10" s="112" customFormat="1" ht="12.75" customHeight="1">
      <c r="A912" s="136" t="s">
        <v>527</v>
      </c>
      <c r="B912" s="136" t="s">
        <v>455</v>
      </c>
      <c r="C912" s="136" t="s">
        <v>256</v>
      </c>
      <c r="D912" s="135" t="s">
        <v>454</v>
      </c>
      <c r="E912" s="137">
        <v>0.15060000000000001</v>
      </c>
      <c r="F912" s="138">
        <v>1</v>
      </c>
      <c r="G912" s="138">
        <v>0</v>
      </c>
      <c r="H912" s="145">
        <v>0.18770000000000001</v>
      </c>
      <c r="I912" s="145">
        <v>0.1245</v>
      </c>
      <c r="J912" s="145">
        <v>2.8299999999999999E-2</v>
      </c>
    </row>
    <row r="913" spans="1:10" s="112" customFormat="1" ht="12.75" customHeight="1">
      <c r="A913" s="136" t="s">
        <v>527</v>
      </c>
      <c r="B913" s="136" t="s">
        <v>607</v>
      </c>
      <c r="C913" s="136" t="s">
        <v>256</v>
      </c>
      <c r="D913" s="135" t="s">
        <v>608</v>
      </c>
      <c r="E913" s="137">
        <v>0.48193000000000003</v>
      </c>
      <c r="F913" s="138">
        <v>1</v>
      </c>
      <c r="G913" s="138">
        <v>0</v>
      </c>
      <c r="H913" s="145">
        <v>25.696300000000001</v>
      </c>
      <c r="I913" s="145">
        <v>4.9585999999999997</v>
      </c>
      <c r="J913" s="145">
        <v>12.383800000000001</v>
      </c>
    </row>
    <row r="914" spans="1:10" s="112" customFormat="1" ht="12.75" customHeight="1">
      <c r="A914" s="136" t="s">
        <v>527</v>
      </c>
      <c r="B914" s="136" t="s">
        <v>453</v>
      </c>
      <c r="C914" s="136" t="s">
        <v>256</v>
      </c>
      <c r="D914" s="135" t="s">
        <v>452</v>
      </c>
      <c r="E914" s="137">
        <v>0.20080000000000001</v>
      </c>
      <c r="F914" s="138">
        <v>1</v>
      </c>
      <c r="G914" s="138">
        <v>0</v>
      </c>
      <c r="H914" s="145">
        <v>13.7133</v>
      </c>
      <c r="I914" s="145">
        <v>8.7169000000000008</v>
      </c>
      <c r="J914" s="145">
        <v>2.7536</v>
      </c>
    </row>
    <row r="915" spans="1:10" s="112" customFormat="1" ht="12.75" customHeight="1">
      <c r="A915" s="136" t="s">
        <v>527</v>
      </c>
      <c r="B915" s="136" t="s">
        <v>451</v>
      </c>
      <c r="C915" s="136" t="s">
        <v>256</v>
      </c>
      <c r="D915" s="135" t="s">
        <v>450</v>
      </c>
      <c r="E915" s="137">
        <v>0.48193000000000003</v>
      </c>
      <c r="F915" s="138">
        <v>1</v>
      </c>
      <c r="G915" s="138">
        <v>0</v>
      </c>
      <c r="H915" s="145">
        <v>12.6206</v>
      </c>
      <c r="I915" s="145">
        <v>8.0223999999999993</v>
      </c>
      <c r="J915" s="145">
        <v>6.0822000000000003</v>
      </c>
    </row>
    <row r="916" spans="1:10" s="112" customFormat="1" ht="12.75" customHeight="1">
      <c r="A916" s="136" t="s">
        <v>527</v>
      </c>
      <c r="B916" s="136" t="s">
        <v>449</v>
      </c>
      <c r="C916" s="136" t="s">
        <v>256</v>
      </c>
      <c r="D916" s="135" t="s">
        <v>448</v>
      </c>
      <c r="E916" s="137">
        <v>0.48193000000000003</v>
      </c>
      <c r="F916" s="138">
        <v>1</v>
      </c>
      <c r="G916" s="138">
        <v>0</v>
      </c>
      <c r="H916" s="145">
        <v>21.608799999999999</v>
      </c>
      <c r="I916" s="145">
        <v>13.622299999999999</v>
      </c>
      <c r="J916" s="145">
        <v>10.4139</v>
      </c>
    </row>
    <row r="917" spans="1:10" s="112" customFormat="1" ht="12.75" customHeight="1">
      <c r="A917" s="372"/>
      <c r="B917" s="372"/>
      <c r="C917" s="372"/>
      <c r="D917" s="372"/>
      <c r="E917" s="372"/>
      <c r="F917" s="372" t="s">
        <v>609</v>
      </c>
      <c r="G917" s="372"/>
      <c r="H917" s="372"/>
      <c r="I917" s="372"/>
      <c r="J917" s="146">
        <v>31.661799999999999</v>
      </c>
    </row>
    <row r="918" spans="1:10" s="112" customFormat="1" ht="12.75" customHeight="1">
      <c r="A918" s="128" t="s">
        <v>416</v>
      </c>
      <c r="B918" s="128" t="s">
        <v>67</v>
      </c>
      <c r="C918" s="128" t="s">
        <v>68</v>
      </c>
      <c r="D918" s="126" t="s">
        <v>610</v>
      </c>
      <c r="E918" s="127" t="s">
        <v>601</v>
      </c>
      <c r="F918" s="371" t="s">
        <v>611</v>
      </c>
      <c r="G918" s="371"/>
      <c r="H918" s="371"/>
      <c r="I918" s="371"/>
      <c r="J918" s="127" t="s">
        <v>604</v>
      </c>
    </row>
    <row r="919" spans="1:10" s="112" customFormat="1" ht="12.75" customHeight="1">
      <c r="A919" s="136" t="s">
        <v>527</v>
      </c>
      <c r="B919" s="136" t="s">
        <v>447</v>
      </c>
      <c r="C919" s="136" t="s">
        <v>256</v>
      </c>
      <c r="D919" s="135" t="s">
        <v>446</v>
      </c>
      <c r="E919" s="137">
        <v>2</v>
      </c>
      <c r="F919" s="135"/>
      <c r="G919" s="135"/>
      <c r="H919" s="135"/>
      <c r="I919" s="145">
        <v>17.7498</v>
      </c>
      <c r="J919" s="145">
        <v>35.499600000000001</v>
      </c>
    </row>
    <row r="920" spans="1:10" s="112" customFormat="1" ht="12.75" customHeight="1">
      <c r="A920" s="136" t="s">
        <v>527</v>
      </c>
      <c r="B920" s="136" t="s">
        <v>415</v>
      </c>
      <c r="C920" s="136" t="s">
        <v>256</v>
      </c>
      <c r="D920" s="135" t="s">
        <v>414</v>
      </c>
      <c r="E920" s="137">
        <v>1</v>
      </c>
      <c r="F920" s="135"/>
      <c r="G920" s="135"/>
      <c r="H920" s="135"/>
      <c r="I920" s="145">
        <v>26.508199999999999</v>
      </c>
      <c r="J920" s="145">
        <v>26.508199999999999</v>
      </c>
    </row>
    <row r="921" spans="1:10" s="112" customFormat="1" ht="12.75" customHeight="1">
      <c r="A921" s="136" t="s">
        <v>527</v>
      </c>
      <c r="B921" s="136" t="s">
        <v>445</v>
      </c>
      <c r="C921" s="136" t="s">
        <v>256</v>
      </c>
      <c r="D921" s="135" t="s">
        <v>444</v>
      </c>
      <c r="E921" s="137">
        <v>1</v>
      </c>
      <c r="F921" s="135"/>
      <c r="G921" s="135"/>
      <c r="H921" s="135"/>
      <c r="I921" s="145">
        <v>23.777000000000001</v>
      </c>
      <c r="J921" s="145">
        <v>23.777000000000001</v>
      </c>
    </row>
    <row r="922" spans="1:10" s="112" customFormat="1" ht="12.75" customHeight="1">
      <c r="A922" s="136" t="s">
        <v>527</v>
      </c>
      <c r="B922" s="136" t="s">
        <v>413</v>
      </c>
      <c r="C922" s="136" t="s">
        <v>256</v>
      </c>
      <c r="D922" s="135" t="s">
        <v>412</v>
      </c>
      <c r="E922" s="137">
        <v>2</v>
      </c>
      <c r="F922" s="135"/>
      <c r="G922" s="135"/>
      <c r="H922" s="135"/>
      <c r="I922" s="145">
        <v>17.644600000000001</v>
      </c>
      <c r="J922" s="145">
        <v>35.289200000000001</v>
      </c>
    </row>
    <row r="923" spans="1:10" s="112" customFormat="1" ht="12.75" customHeight="1">
      <c r="A923" s="372"/>
      <c r="B923" s="372"/>
      <c r="C923" s="372"/>
      <c r="D923" s="372"/>
      <c r="E923" s="372"/>
      <c r="F923" s="372" t="s">
        <v>612</v>
      </c>
      <c r="G923" s="372"/>
      <c r="H923" s="372"/>
      <c r="I923" s="372"/>
      <c r="J923" s="146">
        <v>121.074</v>
      </c>
    </row>
    <row r="924" spans="1:10" s="112" customFormat="1" ht="12.75" customHeight="1">
      <c r="A924" s="372"/>
      <c r="B924" s="372"/>
      <c r="C924" s="372"/>
      <c r="D924" s="372"/>
      <c r="E924" s="372"/>
      <c r="F924" s="372" t="s">
        <v>613</v>
      </c>
      <c r="G924" s="372"/>
      <c r="H924" s="372"/>
      <c r="I924" s="372"/>
      <c r="J924" s="146">
        <v>0</v>
      </c>
    </row>
    <row r="925" spans="1:10" s="112" customFormat="1" ht="12.75" customHeight="1">
      <c r="A925" s="372"/>
      <c r="B925" s="372"/>
      <c r="C925" s="372"/>
      <c r="D925" s="372"/>
      <c r="E925" s="372"/>
      <c r="F925" s="372" t="s">
        <v>614</v>
      </c>
      <c r="G925" s="372"/>
      <c r="H925" s="372"/>
      <c r="I925" s="372"/>
      <c r="J925" s="146">
        <v>152.73580000000001</v>
      </c>
    </row>
    <row r="926" spans="1:10" s="112" customFormat="1" ht="12.75" customHeight="1">
      <c r="A926" s="372"/>
      <c r="B926" s="372"/>
      <c r="C926" s="372"/>
      <c r="D926" s="372"/>
      <c r="E926" s="372"/>
      <c r="F926" s="372" t="s">
        <v>615</v>
      </c>
      <c r="G926" s="372"/>
      <c r="H926" s="372"/>
      <c r="I926" s="372"/>
      <c r="J926" s="146">
        <v>0</v>
      </c>
    </row>
    <row r="927" spans="1:10" s="112" customFormat="1" ht="12.75" customHeight="1">
      <c r="A927" s="372"/>
      <c r="B927" s="372"/>
      <c r="C927" s="372"/>
      <c r="D927" s="372"/>
      <c r="E927" s="372"/>
      <c r="F927" s="372" t="s">
        <v>616</v>
      </c>
      <c r="G927" s="372"/>
      <c r="H927" s="372"/>
      <c r="I927" s="372"/>
      <c r="J927" s="146">
        <v>0</v>
      </c>
    </row>
    <row r="928" spans="1:10" s="112" customFormat="1" ht="12.75" customHeight="1">
      <c r="A928" s="372"/>
      <c r="B928" s="372"/>
      <c r="C928" s="372"/>
      <c r="D928" s="372"/>
      <c r="E928" s="372"/>
      <c r="F928" s="372" t="s">
        <v>617</v>
      </c>
      <c r="G928" s="372"/>
      <c r="H928" s="372"/>
      <c r="I928" s="372"/>
      <c r="J928" s="146">
        <v>4</v>
      </c>
    </row>
    <row r="929" spans="1:10" s="112" customFormat="1" ht="12.75" customHeight="1">
      <c r="A929" s="372"/>
      <c r="B929" s="372"/>
      <c r="C929" s="372"/>
      <c r="D929" s="372"/>
      <c r="E929" s="372"/>
      <c r="F929" s="372" t="s">
        <v>618</v>
      </c>
      <c r="G929" s="372"/>
      <c r="H929" s="372"/>
      <c r="I929" s="372"/>
      <c r="J929" s="146">
        <v>38.183999999999997</v>
      </c>
    </row>
    <row r="930" spans="1:10" s="112" customFormat="1" ht="12.75" customHeight="1">
      <c r="A930" s="128" t="s">
        <v>390</v>
      </c>
      <c r="B930" s="128" t="s">
        <v>68</v>
      </c>
      <c r="C930" s="128" t="s">
        <v>67</v>
      </c>
      <c r="D930" s="126" t="s">
        <v>529</v>
      </c>
      <c r="E930" s="127" t="s">
        <v>601</v>
      </c>
      <c r="F930" s="127" t="s">
        <v>619</v>
      </c>
      <c r="G930" s="371" t="s">
        <v>620</v>
      </c>
      <c r="H930" s="371"/>
      <c r="I930" s="371"/>
      <c r="J930" s="127" t="s">
        <v>604</v>
      </c>
    </row>
    <row r="931" spans="1:10" s="112" customFormat="1" ht="12.75" customHeight="1">
      <c r="A931" s="136" t="s">
        <v>527</v>
      </c>
      <c r="B931" s="136" t="s">
        <v>256</v>
      </c>
      <c r="C931" s="136" t="s">
        <v>439</v>
      </c>
      <c r="D931" s="135" t="s">
        <v>443</v>
      </c>
      <c r="E931" s="137">
        <v>11.775</v>
      </c>
      <c r="F931" s="136" t="s">
        <v>411</v>
      </c>
      <c r="G931" s="373">
        <v>10.9482</v>
      </c>
      <c r="H931" s="373"/>
      <c r="I931" s="363"/>
      <c r="J931" s="145">
        <v>128.9151</v>
      </c>
    </row>
    <row r="932" spans="1:10" s="112" customFormat="1" ht="12.75" customHeight="1">
      <c r="A932" s="136" t="s">
        <v>527</v>
      </c>
      <c r="B932" s="136" t="s">
        <v>256</v>
      </c>
      <c r="C932" s="136" t="s">
        <v>438</v>
      </c>
      <c r="D932" s="135" t="s">
        <v>442</v>
      </c>
      <c r="E932" s="137">
        <v>1</v>
      </c>
      <c r="F932" s="136" t="s">
        <v>76</v>
      </c>
      <c r="G932" s="373">
        <v>137.93270000000001</v>
      </c>
      <c r="H932" s="373"/>
      <c r="I932" s="363"/>
      <c r="J932" s="145">
        <v>137.93270000000001</v>
      </c>
    </row>
    <row r="933" spans="1:10" s="112" customFormat="1" ht="12.75" customHeight="1">
      <c r="A933" s="136" t="s">
        <v>527</v>
      </c>
      <c r="B933" s="136" t="s">
        <v>256</v>
      </c>
      <c r="C933" s="136" t="s">
        <v>437</v>
      </c>
      <c r="D933" s="135" t="s">
        <v>441</v>
      </c>
      <c r="E933" s="137">
        <v>0.4</v>
      </c>
      <c r="F933" s="136" t="s">
        <v>76</v>
      </c>
      <c r="G933" s="373">
        <v>232.98509999999999</v>
      </c>
      <c r="H933" s="373"/>
      <c r="I933" s="363"/>
      <c r="J933" s="145">
        <v>93.194000000000003</v>
      </c>
    </row>
    <row r="934" spans="1:10" s="112" customFormat="1" ht="12.75" customHeight="1">
      <c r="A934" s="372"/>
      <c r="B934" s="372"/>
      <c r="C934" s="372"/>
      <c r="D934" s="372"/>
      <c r="E934" s="372"/>
      <c r="F934" s="372" t="s">
        <v>621</v>
      </c>
      <c r="G934" s="372"/>
      <c r="H934" s="372"/>
      <c r="I934" s="372"/>
      <c r="J934" s="146">
        <v>360.04180000000002</v>
      </c>
    </row>
    <row r="935" spans="1:10" s="112" customFormat="1" ht="12.75" customHeight="1">
      <c r="A935" s="128" t="s">
        <v>427</v>
      </c>
      <c r="B935" s="128" t="s">
        <v>68</v>
      </c>
      <c r="C935" s="128" t="s">
        <v>67</v>
      </c>
      <c r="D935" s="126" t="s">
        <v>622</v>
      </c>
      <c r="E935" s="127" t="s">
        <v>601</v>
      </c>
      <c r="F935" s="127" t="s">
        <v>619</v>
      </c>
      <c r="G935" s="371" t="s">
        <v>620</v>
      </c>
      <c r="H935" s="371"/>
      <c r="I935" s="371"/>
      <c r="J935" s="127" t="s">
        <v>604</v>
      </c>
    </row>
    <row r="936" spans="1:10" s="112" customFormat="1" ht="12.75" customHeight="1">
      <c r="A936" s="132" t="s">
        <v>623</v>
      </c>
      <c r="B936" s="132" t="s">
        <v>256</v>
      </c>
      <c r="C936" s="132">
        <v>5212552</v>
      </c>
      <c r="D936" s="130" t="s">
        <v>440</v>
      </c>
      <c r="E936" s="133">
        <v>1</v>
      </c>
      <c r="F936" s="132" t="s">
        <v>76</v>
      </c>
      <c r="G936" s="374">
        <v>15.11</v>
      </c>
      <c r="H936" s="374"/>
      <c r="I936" s="362"/>
      <c r="J936" s="147">
        <v>15.11</v>
      </c>
    </row>
    <row r="937" spans="1:10" s="112" customFormat="1" ht="12.75" customHeight="1">
      <c r="A937" s="372"/>
      <c r="B937" s="372"/>
      <c r="C937" s="372"/>
      <c r="D937" s="372"/>
      <c r="E937" s="372"/>
      <c r="F937" s="372" t="s">
        <v>624</v>
      </c>
      <c r="G937" s="372"/>
      <c r="H937" s="372"/>
      <c r="I937" s="372"/>
      <c r="J937" s="146">
        <v>15.11</v>
      </c>
    </row>
    <row r="938" spans="1:10" s="112" customFormat="1" ht="12.75" customHeight="1">
      <c r="A938" s="128" t="s">
        <v>410</v>
      </c>
      <c r="B938" s="128" t="s">
        <v>68</v>
      </c>
      <c r="C938" s="128" t="s">
        <v>527</v>
      </c>
      <c r="D938" s="126" t="s">
        <v>625</v>
      </c>
      <c r="E938" s="127" t="s">
        <v>67</v>
      </c>
      <c r="F938" s="127" t="s">
        <v>601</v>
      </c>
      <c r="G938" s="128" t="s">
        <v>619</v>
      </c>
      <c r="H938" s="371" t="s">
        <v>620</v>
      </c>
      <c r="I938" s="371"/>
      <c r="J938" s="127" t="s">
        <v>604</v>
      </c>
    </row>
    <row r="939" spans="1:10" s="112" customFormat="1" ht="12.75" customHeight="1">
      <c r="A939" s="132" t="s">
        <v>626</v>
      </c>
      <c r="B939" s="132" t="s">
        <v>256</v>
      </c>
      <c r="C939" s="132" t="s">
        <v>439</v>
      </c>
      <c r="D939" s="130" t="s">
        <v>627</v>
      </c>
      <c r="E939" s="131">
        <v>5914333</v>
      </c>
      <c r="F939" s="133">
        <v>1.1780000000000001E-2</v>
      </c>
      <c r="G939" s="132" t="s">
        <v>409</v>
      </c>
      <c r="H939" s="374">
        <v>30.59</v>
      </c>
      <c r="I939" s="362"/>
      <c r="J939" s="147">
        <v>0.3604</v>
      </c>
    </row>
    <row r="940" spans="1:10" s="112" customFormat="1" ht="12.75" customHeight="1">
      <c r="A940" s="132" t="s">
        <v>626</v>
      </c>
      <c r="B940" s="132" t="s">
        <v>256</v>
      </c>
      <c r="C940" s="132" t="s">
        <v>438</v>
      </c>
      <c r="D940" s="130" t="s">
        <v>628</v>
      </c>
      <c r="E940" s="131">
        <v>5914655</v>
      </c>
      <c r="F940" s="133">
        <v>4.4000000000000002E-4</v>
      </c>
      <c r="G940" s="132" t="s">
        <v>409</v>
      </c>
      <c r="H940" s="374">
        <v>30.28</v>
      </c>
      <c r="I940" s="362"/>
      <c r="J940" s="147">
        <v>1.3299999999999999E-2</v>
      </c>
    </row>
    <row r="941" spans="1:10" s="112" customFormat="1" ht="12.75" customHeight="1">
      <c r="A941" s="132" t="s">
        <v>626</v>
      </c>
      <c r="B941" s="132" t="s">
        <v>256</v>
      </c>
      <c r="C941" s="132" t="s">
        <v>437</v>
      </c>
      <c r="D941" s="130" t="s">
        <v>628</v>
      </c>
      <c r="E941" s="131">
        <v>5914655</v>
      </c>
      <c r="F941" s="133">
        <v>1.9000000000000001E-4</v>
      </c>
      <c r="G941" s="132" t="s">
        <v>409</v>
      </c>
      <c r="H941" s="374">
        <v>30.28</v>
      </c>
      <c r="I941" s="362"/>
      <c r="J941" s="147">
        <v>5.7999999999999996E-3</v>
      </c>
    </row>
    <row r="942" spans="1:10" s="112" customFormat="1" ht="12.75" customHeight="1">
      <c r="A942" s="372"/>
      <c r="B942" s="372"/>
      <c r="C942" s="372"/>
      <c r="D942" s="372"/>
      <c r="E942" s="372"/>
      <c r="F942" s="372" t="s">
        <v>629</v>
      </c>
      <c r="G942" s="372"/>
      <c r="H942" s="372"/>
      <c r="I942" s="372"/>
      <c r="J942" s="146">
        <v>0.3795</v>
      </c>
    </row>
    <row r="943" spans="1:10" s="112" customFormat="1" ht="12.75" customHeight="1">
      <c r="A943" s="128" t="s">
        <v>630</v>
      </c>
      <c r="B943" s="128" t="s">
        <v>68</v>
      </c>
      <c r="C943" s="128" t="s">
        <v>527</v>
      </c>
      <c r="D943" s="126" t="s">
        <v>631</v>
      </c>
      <c r="E943" s="127" t="s">
        <v>601</v>
      </c>
      <c r="F943" s="127" t="s">
        <v>619</v>
      </c>
      <c r="G943" s="370" t="s">
        <v>632</v>
      </c>
      <c r="H943" s="371"/>
      <c r="I943" s="371"/>
      <c r="J943" s="127" t="s">
        <v>604</v>
      </c>
    </row>
    <row r="944" spans="1:10" s="112" customFormat="1" ht="12.75" customHeight="1">
      <c r="A944" s="128"/>
      <c r="B944" s="128"/>
      <c r="C944" s="128"/>
      <c r="D944" s="128"/>
      <c r="E944" s="128"/>
      <c r="F944" s="128"/>
      <c r="G944" s="128" t="s">
        <v>633</v>
      </c>
      <c r="H944" s="128" t="s">
        <v>634</v>
      </c>
      <c r="I944" s="128" t="s">
        <v>635</v>
      </c>
      <c r="J944" s="128"/>
    </row>
    <row r="945" spans="1:10" s="112" customFormat="1" ht="12.75" customHeight="1">
      <c r="A945" s="132" t="s">
        <v>631</v>
      </c>
      <c r="B945" s="132" t="s">
        <v>256</v>
      </c>
      <c r="C945" s="132" t="s">
        <v>439</v>
      </c>
      <c r="D945" s="130" t="s">
        <v>636</v>
      </c>
      <c r="E945" s="133">
        <v>1.1780000000000001E-2</v>
      </c>
      <c r="F945" s="132" t="s">
        <v>637</v>
      </c>
      <c r="G945" s="131" t="s">
        <v>638</v>
      </c>
      <c r="H945" s="131" t="s">
        <v>639</v>
      </c>
      <c r="I945" s="131" t="s">
        <v>640</v>
      </c>
      <c r="J945" s="147">
        <v>0</v>
      </c>
    </row>
    <row r="946" spans="1:10" s="112" customFormat="1" ht="12.75" customHeight="1">
      <c r="A946" s="132" t="s">
        <v>631</v>
      </c>
      <c r="B946" s="132" t="s">
        <v>256</v>
      </c>
      <c r="C946" s="132" t="s">
        <v>438</v>
      </c>
      <c r="D946" s="130" t="s">
        <v>641</v>
      </c>
      <c r="E946" s="133">
        <v>4.4000000000000002E-4</v>
      </c>
      <c r="F946" s="132" t="s">
        <v>637</v>
      </c>
      <c r="G946" s="131" t="s">
        <v>638</v>
      </c>
      <c r="H946" s="131" t="s">
        <v>639</v>
      </c>
      <c r="I946" s="131" t="s">
        <v>640</v>
      </c>
      <c r="J946" s="147">
        <v>0</v>
      </c>
    </row>
    <row r="947" spans="1:10" s="112" customFormat="1" ht="12.75" customHeight="1">
      <c r="A947" s="132" t="s">
        <v>631</v>
      </c>
      <c r="B947" s="132" t="s">
        <v>256</v>
      </c>
      <c r="C947" s="132" t="s">
        <v>437</v>
      </c>
      <c r="D947" s="130" t="s">
        <v>642</v>
      </c>
      <c r="E947" s="133">
        <v>1.9000000000000001E-4</v>
      </c>
      <c r="F947" s="132" t="s">
        <v>637</v>
      </c>
      <c r="G947" s="131" t="s">
        <v>638</v>
      </c>
      <c r="H947" s="131" t="s">
        <v>639</v>
      </c>
      <c r="I947" s="131" t="s">
        <v>640</v>
      </c>
      <c r="J947" s="147">
        <v>0</v>
      </c>
    </row>
    <row r="948" spans="1:10" s="112" customFormat="1" ht="12.75" customHeight="1">
      <c r="A948" s="372"/>
      <c r="B948" s="372"/>
      <c r="C948" s="372"/>
      <c r="D948" s="372"/>
      <c r="E948" s="372"/>
      <c r="F948" s="372" t="s">
        <v>643</v>
      </c>
      <c r="G948" s="372"/>
      <c r="H948" s="372"/>
      <c r="I948" s="372"/>
      <c r="J948" s="146">
        <v>0</v>
      </c>
    </row>
    <row r="949" spans="1:10" s="112" customFormat="1" ht="12.75" customHeight="1">
      <c r="A949" s="148"/>
      <c r="B949" s="148"/>
      <c r="C949" s="148"/>
      <c r="D949" s="139"/>
      <c r="E949" s="139" t="s">
        <v>536</v>
      </c>
      <c r="F949" s="140">
        <v>18.34</v>
      </c>
      <c r="G949" s="139" t="s">
        <v>537</v>
      </c>
      <c r="H949" s="140">
        <v>15.56</v>
      </c>
      <c r="I949" s="139" t="s">
        <v>538</v>
      </c>
      <c r="J949" s="140">
        <v>33.904251007730601</v>
      </c>
    </row>
    <row r="950" spans="1:10" s="112" customFormat="1" ht="12.75" customHeight="1">
      <c r="A950" s="148"/>
      <c r="B950" s="148"/>
      <c r="C950" s="148"/>
      <c r="D950" s="139"/>
      <c r="E950" s="139" t="s">
        <v>539</v>
      </c>
      <c r="F950" s="140">
        <v>108.15</v>
      </c>
      <c r="G950" s="139"/>
      <c r="H950" s="368" t="s">
        <v>540</v>
      </c>
      <c r="I950" s="368"/>
      <c r="J950" s="140">
        <v>521.87</v>
      </c>
    </row>
    <row r="951" spans="1:10" s="112" customFormat="1" ht="12.75" customHeight="1" thickBot="1">
      <c r="A951" s="150"/>
      <c r="B951" s="150"/>
      <c r="C951" s="150"/>
      <c r="D951" s="141"/>
      <c r="E951" s="141"/>
      <c r="F951" s="141"/>
      <c r="G951" s="141" t="s">
        <v>541</v>
      </c>
      <c r="H951" s="142">
        <v>0.59</v>
      </c>
      <c r="I951" s="141" t="s">
        <v>542</v>
      </c>
      <c r="J951" s="143">
        <v>307.89999999999998</v>
      </c>
    </row>
    <row r="952" spans="1:10" s="112" customFormat="1" ht="12.75" customHeight="1" thickTop="1">
      <c r="A952" s="151"/>
      <c r="B952" s="151"/>
      <c r="C952" s="151"/>
      <c r="D952" s="152"/>
      <c r="E952" s="152"/>
      <c r="F952" s="152"/>
      <c r="G952" s="152"/>
      <c r="H952" s="152"/>
      <c r="I952" s="152"/>
      <c r="J952" s="152"/>
    </row>
    <row r="953" spans="1:10" s="112" customFormat="1" ht="12.75" customHeight="1">
      <c r="A953" s="128" t="s">
        <v>215</v>
      </c>
      <c r="B953" s="128" t="s">
        <v>67</v>
      </c>
      <c r="C953" s="128" t="s">
        <v>68</v>
      </c>
      <c r="D953" s="126" t="s">
        <v>69</v>
      </c>
      <c r="E953" s="366" t="s">
        <v>517</v>
      </c>
      <c r="F953" s="366"/>
      <c r="G953" s="128" t="s">
        <v>70</v>
      </c>
      <c r="H953" s="127" t="s">
        <v>71</v>
      </c>
      <c r="I953" s="127" t="s">
        <v>72</v>
      </c>
      <c r="J953" s="127" t="s">
        <v>73</v>
      </c>
    </row>
    <row r="954" spans="1:10" s="112" customFormat="1" ht="12.75" customHeight="1">
      <c r="A954" s="114" t="s">
        <v>518</v>
      </c>
      <c r="B954" s="114" t="s">
        <v>512</v>
      </c>
      <c r="C954" s="114" t="s">
        <v>256</v>
      </c>
      <c r="D954" s="113" t="s">
        <v>436</v>
      </c>
      <c r="E954" s="367" t="s">
        <v>392</v>
      </c>
      <c r="F954" s="367"/>
      <c r="G954" s="114" t="s">
        <v>136</v>
      </c>
      <c r="H954" s="129">
        <v>1</v>
      </c>
      <c r="I954" s="115">
        <v>99.8</v>
      </c>
      <c r="J954" s="115">
        <v>99.8</v>
      </c>
    </row>
    <row r="955" spans="1:10" s="112" customFormat="1" ht="12.75" customHeight="1">
      <c r="A955" s="370" t="s">
        <v>419</v>
      </c>
      <c r="B955" s="370" t="s">
        <v>67</v>
      </c>
      <c r="C955" s="370" t="s">
        <v>68</v>
      </c>
      <c r="D955" s="366" t="s">
        <v>600</v>
      </c>
      <c r="E955" s="371" t="s">
        <v>601</v>
      </c>
      <c r="F955" s="370" t="s">
        <v>602</v>
      </c>
      <c r="G955" s="371"/>
      <c r="H955" s="370" t="s">
        <v>603</v>
      </c>
      <c r="I955" s="371"/>
      <c r="J955" s="371" t="s">
        <v>604</v>
      </c>
    </row>
    <row r="956" spans="1:10" s="112" customFormat="1" ht="12.75" customHeight="1">
      <c r="A956" s="370"/>
      <c r="B956" s="370"/>
      <c r="C956" s="370"/>
      <c r="D956" s="371"/>
      <c r="E956" s="371"/>
      <c r="F956" s="127" t="s">
        <v>605</v>
      </c>
      <c r="G956" s="127" t="s">
        <v>606</v>
      </c>
      <c r="H956" s="127" t="s">
        <v>605</v>
      </c>
      <c r="I956" s="127" t="s">
        <v>606</v>
      </c>
      <c r="J956" s="371"/>
    </row>
    <row r="957" spans="1:10" s="112" customFormat="1" ht="12.75" customHeight="1">
      <c r="A957" s="136" t="s">
        <v>527</v>
      </c>
      <c r="B957" s="136" t="s">
        <v>418</v>
      </c>
      <c r="C957" s="136" t="s">
        <v>256</v>
      </c>
      <c r="D957" s="135" t="s">
        <v>417</v>
      </c>
      <c r="E957" s="137">
        <v>1</v>
      </c>
      <c r="F957" s="138">
        <v>0.3</v>
      </c>
      <c r="G957" s="138">
        <v>0.7</v>
      </c>
      <c r="H957" s="145">
        <v>138.56720000000001</v>
      </c>
      <c r="I957" s="145">
        <v>50.613900000000001</v>
      </c>
      <c r="J957" s="145">
        <v>76.999899999999997</v>
      </c>
    </row>
    <row r="958" spans="1:10" s="112" customFormat="1" ht="12.75" customHeight="1">
      <c r="A958" s="372"/>
      <c r="B958" s="372"/>
      <c r="C958" s="372"/>
      <c r="D958" s="372"/>
      <c r="E958" s="372"/>
      <c r="F958" s="372" t="s">
        <v>609</v>
      </c>
      <c r="G958" s="372"/>
      <c r="H958" s="372"/>
      <c r="I958" s="372"/>
      <c r="J958" s="146">
        <v>76.999899999999997</v>
      </c>
    </row>
    <row r="959" spans="1:10" s="112" customFormat="1" ht="12.75" customHeight="1">
      <c r="A959" s="128" t="s">
        <v>416</v>
      </c>
      <c r="B959" s="128" t="s">
        <v>67</v>
      </c>
      <c r="C959" s="128" t="s">
        <v>68</v>
      </c>
      <c r="D959" s="126" t="s">
        <v>610</v>
      </c>
      <c r="E959" s="127" t="s">
        <v>601</v>
      </c>
      <c r="F959" s="371" t="s">
        <v>611</v>
      </c>
      <c r="G959" s="371"/>
      <c r="H959" s="371"/>
      <c r="I959" s="371"/>
      <c r="J959" s="127" t="s">
        <v>604</v>
      </c>
    </row>
    <row r="960" spans="1:10" s="112" customFormat="1" ht="12.75" customHeight="1">
      <c r="A960" s="136" t="s">
        <v>527</v>
      </c>
      <c r="B960" s="136" t="s">
        <v>435</v>
      </c>
      <c r="C960" s="136" t="s">
        <v>256</v>
      </c>
      <c r="D960" s="135" t="s">
        <v>434</v>
      </c>
      <c r="E960" s="137">
        <v>1</v>
      </c>
      <c r="F960" s="135"/>
      <c r="G960" s="135"/>
      <c r="H960" s="135"/>
      <c r="I960" s="145">
        <v>21.9057</v>
      </c>
      <c r="J960" s="145">
        <v>21.9057</v>
      </c>
    </row>
    <row r="961" spans="1:10" s="112" customFormat="1" ht="12.75" customHeight="1">
      <c r="A961" s="136" t="s">
        <v>527</v>
      </c>
      <c r="B961" s="136" t="s">
        <v>433</v>
      </c>
      <c r="C961" s="136" t="s">
        <v>256</v>
      </c>
      <c r="D961" s="135" t="s">
        <v>432</v>
      </c>
      <c r="E961" s="137">
        <v>0.5</v>
      </c>
      <c r="F961" s="135"/>
      <c r="G961" s="135"/>
      <c r="H961" s="135"/>
      <c r="I961" s="145">
        <v>25.687799999999999</v>
      </c>
      <c r="J961" s="145">
        <v>12.8439</v>
      </c>
    </row>
    <row r="962" spans="1:10" s="112" customFormat="1" ht="12.75" customHeight="1">
      <c r="A962" s="136" t="s">
        <v>527</v>
      </c>
      <c r="B962" s="136" t="s">
        <v>413</v>
      </c>
      <c r="C962" s="136" t="s">
        <v>256</v>
      </c>
      <c r="D962" s="135" t="s">
        <v>412</v>
      </c>
      <c r="E962" s="137">
        <v>1</v>
      </c>
      <c r="F962" s="135"/>
      <c r="G962" s="135"/>
      <c r="H962" s="135"/>
      <c r="I962" s="145">
        <v>17.644600000000001</v>
      </c>
      <c r="J962" s="145">
        <v>17.644600000000001</v>
      </c>
    </row>
    <row r="963" spans="1:10" s="112" customFormat="1" ht="12.75" customHeight="1">
      <c r="A963" s="372"/>
      <c r="B963" s="372"/>
      <c r="C963" s="372"/>
      <c r="D963" s="372"/>
      <c r="E963" s="372"/>
      <c r="F963" s="372" t="s">
        <v>612</v>
      </c>
      <c r="G963" s="372"/>
      <c r="H963" s="372"/>
      <c r="I963" s="372"/>
      <c r="J963" s="146">
        <v>52.394199999999998</v>
      </c>
    </row>
    <row r="964" spans="1:10" s="112" customFormat="1" ht="12.75" customHeight="1">
      <c r="A964" s="372"/>
      <c r="B964" s="372"/>
      <c r="C964" s="372"/>
      <c r="D964" s="372"/>
      <c r="E964" s="372"/>
      <c r="F964" s="372" t="s">
        <v>613</v>
      </c>
      <c r="G964" s="372"/>
      <c r="H964" s="372"/>
      <c r="I964" s="372"/>
      <c r="J964" s="146">
        <v>0</v>
      </c>
    </row>
    <row r="965" spans="1:10" s="112" customFormat="1" ht="12.75" customHeight="1">
      <c r="A965" s="372"/>
      <c r="B965" s="372"/>
      <c r="C965" s="372"/>
      <c r="D965" s="372"/>
      <c r="E965" s="372"/>
      <c r="F965" s="372" t="s">
        <v>614</v>
      </c>
      <c r="G965" s="372"/>
      <c r="H965" s="372"/>
      <c r="I965" s="372"/>
      <c r="J965" s="146">
        <v>129.39410000000001</v>
      </c>
    </row>
    <row r="966" spans="1:10" s="112" customFormat="1" ht="12.75" customHeight="1">
      <c r="A966" s="372"/>
      <c r="B966" s="372"/>
      <c r="C966" s="372"/>
      <c r="D966" s="372"/>
      <c r="E966" s="372"/>
      <c r="F966" s="372" t="s">
        <v>615</v>
      </c>
      <c r="G966" s="372"/>
      <c r="H966" s="372"/>
      <c r="I966" s="372"/>
      <c r="J966" s="146">
        <v>0</v>
      </c>
    </row>
    <row r="967" spans="1:10" s="112" customFormat="1" ht="12.75" customHeight="1">
      <c r="A967" s="372"/>
      <c r="B967" s="372"/>
      <c r="C967" s="372"/>
      <c r="D967" s="372"/>
      <c r="E967" s="372"/>
      <c r="F967" s="372" t="s">
        <v>616</v>
      </c>
      <c r="G967" s="372"/>
      <c r="H967" s="372"/>
      <c r="I967" s="372"/>
      <c r="J967" s="146">
        <v>0</v>
      </c>
    </row>
    <row r="968" spans="1:10" s="112" customFormat="1" ht="12.75" customHeight="1">
      <c r="A968" s="372"/>
      <c r="B968" s="372"/>
      <c r="C968" s="372"/>
      <c r="D968" s="372"/>
      <c r="E968" s="372"/>
      <c r="F968" s="372" t="s">
        <v>617</v>
      </c>
      <c r="G968" s="372"/>
      <c r="H968" s="372"/>
      <c r="I968" s="372"/>
      <c r="J968" s="146">
        <v>4</v>
      </c>
    </row>
    <row r="969" spans="1:10" s="112" customFormat="1" ht="12.75" customHeight="1">
      <c r="A969" s="372"/>
      <c r="B969" s="372"/>
      <c r="C969" s="372"/>
      <c r="D969" s="372"/>
      <c r="E969" s="372"/>
      <c r="F969" s="372" t="s">
        <v>618</v>
      </c>
      <c r="G969" s="372"/>
      <c r="H969" s="372"/>
      <c r="I969" s="372"/>
      <c r="J969" s="146">
        <v>32.348500000000001</v>
      </c>
    </row>
    <row r="970" spans="1:10" s="112" customFormat="1" ht="12.75" customHeight="1">
      <c r="A970" s="128" t="s">
        <v>390</v>
      </c>
      <c r="B970" s="128" t="s">
        <v>68</v>
      </c>
      <c r="C970" s="128" t="s">
        <v>67</v>
      </c>
      <c r="D970" s="126" t="s">
        <v>529</v>
      </c>
      <c r="E970" s="127" t="s">
        <v>601</v>
      </c>
      <c r="F970" s="127" t="s">
        <v>619</v>
      </c>
      <c r="G970" s="371" t="s">
        <v>620</v>
      </c>
      <c r="H970" s="371"/>
      <c r="I970" s="371"/>
      <c r="J970" s="127" t="s">
        <v>604</v>
      </c>
    </row>
    <row r="971" spans="1:10" s="112" customFormat="1" ht="12.75" customHeight="1">
      <c r="A971" s="136" t="s">
        <v>527</v>
      </c>
      <c r="B971" s="136" t="s">
        <v>256</v>
      </c>
      <c r="C971" s="136" t="s">
        <v>422</v>
      </c>
      <c r="D971" s="135" t="s">
        <v>431</v>
      </c>
      <c r="E971" s="137">
        <v>0.69699999999999995</v>
      </c>
      <c r="F971" s="136" t="s">
        <v>411</v>
      </c>
      <c r="G971" s="373">
        <v>27.900300000000001</v>
      </c>
      <c r="H971" s="373"/>
      <c r="I971" s="363"/>
      <c r="J971" s="145">
        <v>19.4465</v>
      </c>
    </row>
    <row r="972" spans="1:10" s="112" customFormat="1" ht="12.75" customHeight="1">
      <c r="A972" s="136" t="s">
        <v>527</v>
      </c>
      <c r="B972" s="136" t="s">
        <v>256</v>
      </c>
      <c r="C972" s="136" t="s">
        <v>421</v>
      </c>
      <c r="D972" s="135" t="s">
        <v>430</v>
      </c>
      <c r="E972" s="137">
        <v>3</v>
      </c>
      <c r="F972" s="136" t="s">
        <v>0</v>
      </c>
      <c r="G972" s="373">
        <v>12.1395</v>
      </c>
      <c r="H972" s="373"/>
      <c r="I972" s="363"/>
      <c r="J972" s="145">
        <v>36.418500000000002</v>
      </c>
    </row>
    <row r="973" spans="1:10" s="112" customFormat="1" ht="12.75" customHeight="1">
      <c r="A973" s="136" t="s">
        <v>527</v>
      </c>
      <c r="B973" s="136" t="s">
        <v>256</v>
      </c>
      <c r="C973" s="136" t="s">
        <v>420</v>
      </c>
      <c r="D973" s="135" t="s">
        <v>429</v>
      </c>
      <c r="E973" s="137">
        <v>0.25622</v>
      </c>
      <c r="F973" s="136" t="s">
        <v>428</v>
      </c>
      <c r="G973" s="373">
        <v>26.8445</v>
      </c>
      <c r="H973" s="373"/>
      <c r="I973" s="363"/>
      <c r="J973" s="145">
        <v>6.8780999999999999</v>
      </c>
    </row>
    <row r="974" spans="1:10" s="112" customFormat="1" ht="12.75" customHeight="1">
      <c r="A974" s="372"/>
      <c r="B974" s="372"/>
      <c r="C974" s="372"/>
      <c r="D974" s="372"/>
      <c r="E974" s="372"/>
      <c r="F974" s="372" t="s">
        <v>621</v>
      </c>
      <c r="G974" s="372"/>
      <c r="H974" s="372"/>
      <c r="I974" s="372"/>
      <c r="J974" s="146">
        <v>62.743099999999998</v>
      </c>
    </row>
    <row r="975" spans="1:10" s="112" customFormat="1" ht="12.75" customHeight="1">
      <c r="A975" s="128" t="s">
        <v>427</v>
      </c>
      <c r="B975" s="128" t="s">
        <v>68</v>
      </c>
      <c r="C975" s="128" t="s">
        <v>67</v>
      </c>
      <c r="D975" s="126" t="s">
        <v>622</v>
      </c>
      <c r="E975" s="127" t="s">
        <v>601</v>
      </c>
      <c r="F975" s="127" t="s">
        <v>619</v>
      </c>
      <c r="G975" s="371" t="s">
        <v>620</v>
      </c>
      <c r="H975" s="371"/>
      <c r="I975" s="371"/>
      <c r="J975" s="127" t="s">
        <v>604</v>
      </c>
    </row>
    <row r="976" spans="1:10" s="112" customFormat="1" ht="12.75" customHeight="1">
      <c r="A976" s="132" t="s">
        <v>623</v>
      </c>
      <c r="B976" s="132" t="s">
        <v>256</v>
      </c>
      <c r="C976" s="132">
        <v>1106165</v>
      </c>
      <c r="D976" s="130" t="s">
        <v>426</v>
      </c>
      <c r="E976" s="133">
        <v>3.7499999999999999E-3</v>
      </c>
      <c r="F976" s="132" t="s">
        <v>80</v>
      </c>
      <c r="G976" s="374">
        <v>353.77</v>
      </c>
      <c r="H976" s="374"/>
      <c r="I976" s="362"/>
      <c r="J976" s="147">
        <v>1.3266</v>
      </c>
    </row>
    <row r="977" spans="1:10" s="112" customFormat="1" ht="12.75" customHeight="1">
      <c r="A977" s="132" t="s">
        <v>623</v>
      </c>
      <c r="B977" s="132" t="s">
        <v>256</v>
      </c>
      <c r="C977" s="132">
        <v>4805750</v>
      </c>
      <c r="D977" s="130" t="s">
        <v>425</v>
      </c>
      <c r="E977" s="133">
        <v>5.6550000000000003E-2</v>
      </c>
      <c r="F977" s="132" t="s">
        <v>80</v>
      </c>
      <c r="G977" s="374">
        <v>35.85</v>
      </c>
      <c r="H977" s="374"/>
      <c r="I977" s="362"/>
      <c r="J977" s="147">
        <v>2.0272999999999999</v>
      </c>
    </row>
    <row r="978" spans="1:10" s="112" customFormat="1" ht="12.75" customHeight="1">
      <c r="A978" s="132" t="s">
        <v>623</v>
      </c>
      <c r="B978" s="132" t="s">
        <v>256</v>
      </c>
      <c r="C978" s="132">
        <v>4815671</v>
      </c>
      <c r="D978" s="130" t="s">
        <v>424</v>
      </c>
      <c r="E978" s="133">
        <v>5.28E-2</v>
      </c>
      <c r="F978" s="132" t="s">
        <v>80</v>
      </c>
      <c r="G978" s="374">
        <v>14.03</v>
      </c>
      <c r="H978" s="374"/>
      <c r="I978" s="362"/>
      <c r="J978" s="147">
        <v>0.74080000000000001</v>
      </c>
    </row>
    <row r="979" spans="1:10" s="112" customFormat="1" ht="12.75" customHeight="1">
      <c r="A979" s="372"/>
      <c r="B979" s="372"/>
      <c r="C979" s="372"/>
      <c r="D979" s="372"/>
      <c r="E979" s="372"/>
      <c r="F979" s="372" t="s">
        <v>624</v>
      </c>
      <c r="G979" s="372"/>
      <c r="H979" s="372"/>
      <c r="I979" s="372"/>
      <c r="J979" s="146">
        <v>4.0946999999999996</v>
      </c>
    </row>
    <row r="980" spans="1:10" s="112" customFormat="1" ht="12.75" customHeight="1">
      <c r="A980" s="128" t="s">
        <v>410</v>
      </c>
      <c r="B980" s="128" t="s">
        <v>68</v>
      </c>
      <c r="C980" s="128" t="s">
        <v>527</v>
      </c>
      <c r="D980" s="126" t="s">
        <v>625</v>
      </c>
      <c r="E980" s="127" t="s">
        <v>67</v>
      </c>
      <c r="F980" s="127" t="s">
        <v>601</v>
      </c>
      <c r="G980" s="128" t="s">
        <v>619</v>
      </c>
      <c r="H980" s="371" t="s">
        <v>620</v>
      </c>
      <c r="I980" s="371"/>
      <c r="J980" s="127" t="s">
        <v>604</v>
      </c>
    </row>
    <row r="981" spans="1:10" s="112" customFormat="1" ht="12.75" customHeight="1">
      <c r="A981" s="132" t="s">
        <v>626</v>
      </c>
      <c r="B981" s="132" t="s">
        <v>256</v>
      </c>
      <c r="C981" s="132" t="s">
        <v>422</v>
      </c>
      <c r="D981" s="130" t="s">
        <v>628</v>
      </c>
      <c r="E981" s="131">
        <v>5914655</v>
      </c>
      <c r="F981" s="133">
        <v>6.9999999999999999E-4</v>
      </c>
      <c r="G981" s="132" t="s">
        <v>409</v>
      </c>
      <c r="H981" s="374">
        <v>30.28</v>
      </c>
      <c r="I981" s="362"/>
      <c r="J981" s="147">
        <v>2.12E-2</v>
      </c>
    </row>
    <row r="982" spans="1:10" s="112" customFormat="1" ht="12.75" customHeight="1">
      <c r="A982" s="132" t="s">
        <v>626</v>
      </c>
      <c r="B982" s="132" t="s">
        <v>256</v>
      </c>
      <c r="C982" s="132" t="s">
        <v>421</v>
      </c>
      <c r="D982" s="130" t="s">
        <v>628</v>
      </c>
      <c r="E982" s="131">
        <v>5914655</v>
      </c>
      <c r="F982" s="133">
        <v>1.9199999999999998E-2</v>
      </c>
      <c r="G982" s="132" t="s">
        <v>409</v>
      </c>
      <c r="H982" s="374">
        <v>30.28</v>
      </c>
      <c r="I982" s="362"/>
      <c r="J982" s="147">
        <v>0.58140000000000003</v>
      </c>
    </row>
    <row r="983" spans="1:10" s="112" customFormat="1" ht="12.75" customHeight="1">
      <c r="A983" s="132" t="s">
        <v>626</v>
      </c>
      <c r="B983" s="132" t="s">
        <v>256</v>
      </c>
      <c r="C983" s="132" t="s">
        <v>420</v>
      </c>
      <c r="D983" s="130" t="s">
        <v>628</v>
      </c>
      <c r="E983" s="131">
        <v>5914655</v>
      </c>
      <c r="F983" s="133">
        <v>3.5E-4</v>
      </c>
      <c r="G983" s="132" t="s">
        <v>409</v>
      </c>
      <c r="H983" s="374">
        <v>30.28</v>
      </c>
      <c r="I983" s="362"/>
      <c r="J983" s="147">
        <v>1.06E-2</v>
      </c>
    </row>
    <row r="984" spans="1:10" s="112" customFormat="1" ht="12.75" customHeight="1">
      <c r="A984" s="372"/>
      <c r="B984" s="372"/>
      <c r="C984" s="372"/>
      <c r="D984" s="372"/>
      <c r="E984" s="372"/>
      <c r="F984" s="372" t="s">
        <v>629</v>
      </c>
      <c r="G984" s="372"/>
      <c r="H984" s="372"/>
      <c r="I984" s="372"/>
      <c r="J984" s="146">
        <v>0.61319999999999997</v>
      </c>
    </row>
    <row r="985" spans="1:10" s="112" customFormat="1" ht="12.75" customHeight="1">
      <c r="A985" s="128" t="s">
        <v>630</v>
      </c>
      <c r="B985" s="128" t="s">
        <v>68</v>
      </c>
      <c r="C985" s="128" t="s">
        <v>527</v>
      </c>
      <c r="D985" s="126" t="s">
        <v>631</v>
      </c>
      <c r="E985" s="127" t="s">
        <v>601</v>
      </c>
      <c r="F985" s="127" t="s">
        <v>619</v>
      </c>
      <c r="G985" s="370" t="s">
        <v>632</v>
      </c>
      <c r="H985" s="371"/>
      <c r="I985" s="371"/>
      <c r="J985" s="127" t="s">
        <v>604</v>
      </c>
    </row>
    <row r="986" spans="1:10" s="112" customFormat="1" ht="12.75" customHeight="1">
      <c r="A986" s="128"/>
      <c r="B986" s="128"/>
      <c r="C986" s="128"/>
      <c r="D986" s="128"/>
      <c r="E986" s="128"/>
      <c r="F986" s="128"/>
      <c r="G986" s="128" t="s">
        <v>633</v>
      </c>
      <c r="H986" s="128" t="s">
        <v>634</v>
      </c>
      <c r="I986" s="128" t="s">
        <v>635</v>
      </c>
      <c r="J986" s="128"/>
    </row>
    <row r="987" spans="1:10" s="112" customFormat="1" ht="12.75" customHeight="1">
      <c r="A987" s="132" t="s">
        <v>631</v>
      </c>
      <c r="B987" s="132" t="s">
        <v>256</v>
      </c>
      <c r="C987" s="132" t="s">
        <v>422</v>
      </c>
      <c r="D987" s="130" t="s">
        <v>644</v>
      </c>
      <c r="E987" s="133">
        <v>6.9999999999999999E-4</v>
      </c>
      <c r="F987" s="132" t="s">
        <v>637</v>
      </c>
      <c r="G987" s="131" t="s">
        <v>638</v>
      </c>
      <c r="H987" s="131" t="s">
        <v>639</v>
      </c>
      <c r="I987" s="131" t="s">
        <v>640</v>
      </c>
      <c r="J987" s="147">
        <v>0</v>
      </c>
    </row>
    <row r="988" spans="1:10" s="112" customFormat="1" ht="12.75" customHeight="1">
      <c r="A988" s="132" t="s">
        <v>631</v>
      </c>
      <c r="B988" s="132" t="s">
        <v>256</v>
      </c>
      <c r="C988" s="132" t="s">
        <v>421</v>
      </c>
      <c r="D988" s="130" t="s">
        <v>645</v>
      </c>
      <c r="E988" s="133">
        <v>1.9199999999999998E-2</v>
      </c>
      <c r="F988" s="132" t="s">
        <v>637</v>
      </c>
      <c r="G988" s="131" t="s">
        <v>638</v>
      </c>
      <c r="H988" s="131" t="s">
        <v>639</v>
      </c>
      <c r="I988" s="131" t="s">
        <v>640</v>
      </c>
      <c r="J988" s="147">
        <v>0</v>
      </c>
    </row>
    <row r="989" spans="1:10" s="112" customFormat="1" ht="12.75" customHeight="1">
      <c r="A989" s="132" t="s">
        <v>631</v>
      </c>
      <c r="B989" s="132" t="s">
        <v>256</v>
      </c>
      <c r="C989" s="132" t="s">
        <v>420</v>
      </c>
      <c r="D989" s="130" t="s">
        <v>646</v>
      </c>
      <c r="E989" s="133">
        <v>3.5E-4</v>
      </c>
      <c r="F989" s="132" t="s">
        <v>637</v>
      </c>
      <c r="G989" s="131" t="s">
        <v>638</v>
      </c>
      <c r="H989" s="131" t="s">
        <v>639</v>
      </c>
      <c r="I989" s="131" t="s">
        <v>640</v>
      </c>
      <c r="J989" s="147">
        <v>0</v>
      </c>
    </row>
    <row r="990" spans="1:10" s="112" customFormat="1" ht="12.75" customHeight="1">
      <c r="A990" s="372"/>
      <c r="B990" s="372"/>
      <c r="C990" s="372"/>
      <c r="D990" s="372"/>
      <c r="E990" s="372"/>
      <c r="F990" s="372" t="s">
        <v>643</v>
      </c>
      <c r="G990" s="372"/>
      <c r="H990" s="372"/>
      <c r="I990" s="372"/>
      <c r="J990" s="146">
        <v>0</v>
      </c>
    </row>
    <row r="991" spans="1:10" s="112" customFormat="1" ht="12.75" customHeight="1">
      <c r="A991" s="148"/>
      <c r="B991" s="148"/>
      <c r="C991" s="148"/>
      <c r="D991" s="139"/>
      <c r="E991" s="139" t="s">
        <v>536</v>
      </c>
      <c r="F991" s="140">
        <v>8.67</v>
      </c>
      <c r="G991" s="139" t="s">
        <v>537</v>
      </c>
      <c r="H991" s="140">
        <v>7.36</v>
      </c>
      <c r="I991" s="139" t="s">
        <v>538</v>
      </c>
      <c r="J991" s="140">
        <v>16.034826994336679</v>
      </c>
    </row>
    <row r="992" spans="1:10" s="112" customFormat="1" ht="12.75" customHeight="1">
      <c r="A992" s="148"/>
      <c r="B992" s="148"/>
      <c r="C992" s="148"/>
      <c r="D992" s="139"/>
      <c r="E992" s="139" t="s">
        <v>539</v>
      </c>
      <c r="F992" s="140">
        <v>26.09</v>
      </c>
      <c r="G992" s="139"/>
      <c r="H992" s="368" t="s">
        <v>540</v>
      </c>
      <c r="I992" s="368"/>
      <c r="J992" s="140">
        <v>125.89</v>
      </c>
    </row>
    <row r="993" spans="1:10" s="112" customFormat="1" ht="12.75" customHeight="1" thickBot="1">
      <c r="A993" s="150"/>
      <c r="B993" s="150"/>
      <c r="C993" s="150"/>
      <c r="D993" s="141"/>
      <c r="E993" s="141"/>
      <c r="F993" s="141"/>
      <c r="G993" s="141" t="s">
        <v>541</v>
      </c>
      <c r="H993" s="142">
        <v>3</v>
      </c>
      <c r="I993" s="141" t="s">
        <v>542</v>
      </c>
      <c r="J993" s="143">
        <v>377.67</v>
      </c>
    </row>
    <row r="994" spans="1:10" s="112" customFormat="1" ht="12.75" customHeight="1" thickTop="1">
      <c r="A994" s="151"/>
      <c r="B994" s="151"/>
      <c r="C994" s="151"/>
      <c r="D994" s="152"/>
      <c r="E994" s="152"/>
      <c r="F994" s="152"/>
      <c r="G994" s="152"/>
      <c r="H994" s="152"/>
      <c r="I994" s="152"/>
      <c r="J994" s="152"/>
    </row>
    <row r="995" spans="1:10" s="112" customFormat="1" ht="12.75" customHeight="1">
      <c r="A995" s="148"/>
      <c r="B995" s="148"/>
      <c r="C995" s="148"/>
      <c r="D995" s="148"/>
      <c r="E995" s="148"/>
      <c r="F995" s="148"/>
      <c r="G995" s="148"/>
      <c r="H995" s="148"/>
      <c r="I995" s="148"/>
      <c r="J995" s="148"/>
    </row>
    <row r="996" spans="1:10" s="112" customFormat="1" ht="12.75" customHeight="1">
      <c r="A996" s="376"/>
      <c r="B996" s="376"/>
      <c r="C996" s="376"/>
      <c r="D996" s="149"/>
      <c r="E996" s="141"/>
      <c r="F996" s="377" t="s">
        <v>1</v>
      </c>
      <c r="G996" s="372"/>
      <c r="H996" s="378">
        <v>339560.77</v>
      </c>
      <c r="I996" s="372"/>
      <c r="J996" s="372"/>
    </row>
    <row r="997" spans="1:10" s="112" customFormat="1" ht="12.75" customHeight="1">
      <c r="A997" s="376"/>
      <c r="B997" s="376"/>
      <c r="C997" s="376"/>
      <c r="D997" s="149"/>
      <c r="E997" s="141"/>
      <c r="F997" s="377" t="s">
        <v>2</v>
      </c>
      <c r="G997" s="372"/>
      <c r="H997" s="378">
        <v>88767.679999999993</v>
      </c>
      <c r="I997" s="372"/>
      <c r="J997" s="372"/>
    </row>
    <row r="998" spans="1:10" s="112" customFormat="1" ht="12.75" customHeight="1">
      <c r="A998" s="376"/>
      <c r="B998" s="376"/>
      <c r="C998" s="376"/>
      <c r="D998" s="149"/>
      <c r="E998" s="141"/>
      <c r="F998" s="377" t="s">
        <v>3</v>
      </c>
      <c r="G998" s="372"/>
      <c r="H998" s="378">
        <v>428328.45</v>
      </c>
      <c r="I998" s="372"/>
      <c r="J998" s="372"/>
    </row>
  </sheetData>
  <autoFilter ref="A1:J998" xr:uid="{00000000-0009-0000-0000-000004000000}">
    <filterColumn colId="1" showButton="0"/>
    <filterColumn colId="2" showButton="0"/>
    <filterColumn colId="3" showButton="0"/>
    <filterColumn colId="7" showButton="0"/>
    <filterColumn colId="8" showButton="0"/>
  </autoFilter>
  <mergeCells count="866">
    <mergeCell ref="A1:J5"/>
    <mergeCell ref="A997:C997"/>
    <mergeCell ref="F997:G997"/>
    <mergeCell ref="H997:J997"/>
    <mergeCell ref="A998:C998"/>
    <mergeCell ref="F998:G998"/>
    <mergeCell ref="H998:J998"/>
    <mergeCell ref="G985:I985"/>
    <mergeCell ref="A990:E990"/>
    <mergeCell ref="F990:I990"/>
    <mergeCell ref="H992:I992"/>
    <mergeCell ref="A996:C996"/>
    <mergeCell ref="F996:G996"/>
    <mergeCell ref="H996:J996"/>
    <mergeCell ref="H980:I980"/>
    <mergeCell ref="H981:I981"/>
    <mergeCell ref="H982:I982"/>
    <mergeCell ref="H983:I983"/>
    <mergeCell ref="A984:E984"/>
    <mergeCell ref="F984:I984"/>
    <mergeCell ref="G975:I975"/>
    <mergeCell ref="G976:I976"/>
    <mergeCell ref="G977:I977"/>
    <mergeCell ref="G978:I978"/>
    <mergeCell ref="A979:E979"/>
    <mergeCell ref="F979:I979"/>
    <mergeCell ref="G970:I970"/>
    <mergeCell ref="G971:I971"/>
    <mergeCell ref="G972:I972"/>
    <mergeCell ref="G973:I973"/>
    <mergeCell ref="A974:E974"/>
    <mergeCell ref="F974:I974"/>
    <mergeCell ref="A967:E967"/>
    <mergeCell ref="F967:I967"/>
    <mergeCell ref="A968:E968"/>
    <mergeCell ref="F968:I968"/>
    <mergeCell ref="A969:E969"/>
    <mergeCell ref="F969:I969"/>
    <mergeCell ref="A964:E964"/>
    <mergeCell ref="F964:I964"/>
    <mergeCell ref="A965:E965"/>
    <mergeCell ref="F965:I965"/>
    <mergeCell ref="A966:E966"/>
    <mergeCell ref="F966:I966"/>
    <mergeCell ref="J955:J956"/>
    <mergeCell ref="A958:E958"/>
    <mergeCell ref="F958:I958"/>
    <mergeCell ref="F959:I959"/>
    <mergeCell ref="A963:E963"/>
    <mergeCell ref="F963:I963"/>
    <mergeCell ref="H950:I950"/>
    <mergeCell ref="E953:F953"/>
    <mergeCell ref="E954:F954"/>
    <mergeCell ref="A955:A956"/>
    <mergeCell ref="B955:B956"/>
    <mergeCell ref="C955:C956"/>
    <mergeCell ref="D955:D956"/>
    <mergeCell ref="E955:E956"/>
    <mergeCell ref="F955:G955"/>
    <mergeCell ref="H955:I955"/>
    <mergeCell ref="H941:I941"/>
    <mergeCell ref="A942:E942"/>
    <mergeCell ref="F942:I942"/>
    <mergeCell ref="G943:I943"/>
    <mergeCell ref="A948:E948"/>
    <mergeCell ref="F948:I948"/>
    <mergeCell ref="A937:E937"/>
    <mergeCell ref="F937:I937"/>
    <mergeCell ref="H938:I938"/>
    <mergeCell ref="H939:I939"/>
    <mergeCell ref="H940:I940"/>
    <mergeCell ref="G933:I933"/>
    <mergeCell ref="A934:E934"/>
    <mergeCell ref="F934:I934"/>
    <mergeCell ref="G935:I935"/>
    <mergeCell ref="G936:I936"/>
    <mergeCell ref="A929:E929"/>
    <mergeCell ref="F929:I929"/>
    <mergeCell ref="G930:I930"/>
    <mergeCell ref="G931:I931"/>
    <mergeCell ref="G932:I932"/>
    <mergeCell ref="A926:E926"/>
    <mergeCell ref="F926:I926"/>
    <mergeCell ref="A927:E927"/>
    <mergeCell ref="F927:I927"/>
    <mergeCell ref="A928:E928"/>
    <mergeCell ref="F928:I928"/>
    <mergeCell ref="A923:E923"/>
    <mergeCell ref="F923:I923"/>
    <mergeCell ref="A924:E924"/>
    <mergeCell ref="F924:I924"/>
    <mergeCell ref="A925:E925"/>
    <mergeCell ref="F925:I925"/>
    <mergeCell ref="H910:I910"/>
    <mergeCell ref="J910:J911"/>
    <mergeCell ref="A917:E917"/>
    <mergeCell ref="F917:I917"/>
    <mergeCell ref="F918:I918"/>
    <mergeCell ref="E909:F909"/>
    <mergeCell ref="A910:A911"/>
    <mergeCell ref="B910:B911"/>
    <mergeCell ref="C910:C911"/>
    <mergeCell ref="D910:D911"/>
    <mergeCell ref="E910:E911"/>
    <mergeCell ref="F910:G910"/>
    <mergeCell ref="H899:I899"/>
    <mergeCell ref="E902:F902"/>
    <mergeCell ref="E903:F903"/>
    <mergeCell ref="H905:I905"/>
    <mergeCell ref="E908:F908"/>
    <mergeCell ref="E893:F893"/>
    <mergeCell ref="E894:F894"/>
    <mergeCell ref="E895:F895"/>
    <mergeCell ref="E896:F896"/>
    <mergeCell ref="E897:F897"/>
    <mergeCell ref="E885:F885"/>
    <mergeCell ref="E886:F886"/>
    <mergeCell ref="E887:F887"/>
    <mergeCell ref="H889:I889"/>
    <mergeCell ref="F892:G892"/>
    <mergeCell ref="E877:F877"/>
    <mergeCell ref="E878:F878"/>
    <mergeCell ref="E879:F879"/>
    <mergeCell ref="E880:F880"/>
    <mergeCell ref="H882:I882"/>
    <mergeCell ref="E869:F869"/>
    <mergeCell ref="H871:I871"/>
    <mergeCell ref="E874:F874"/>
    <mergeCell ref="E875:F875"/>
    <mergeCell ref="E876:F876"/>
    <mergeCell ref="E864:F864"/>
    <mergeCell ref="E865:F865"/>
    <mergeCell ref="E866:F866"/>
    <mergeCell ref="E867:F867"/>
    <mergeCell ref="E868:F868"/>
    <mergeCell ref="E856:F856"/>
    <mergeCell ref="E857:F857"/>
    <mergeCell ref="E858:F858"/>
    <mergeCell ref="E859:F859"/>
    <mergeCell ref="H861:I861"/>
    <mergeCell ref="E848:F848"/>
    <mergeCell ref="H850:I850"/>
    <mergeCell ref="E853:F853"/>
    <mergeCell ref="E854:F854"/>
    <mergeCell ref="E855:F855"/>
    <mergeCell ref="E843:F843"/>
    <mergeCell ref="E844:F844"/>
    <mergeCell ref="E845:F845"/>
    <mergeCell ref="E846:F846"/>
    <mergeCell ref="E847:F847"/>
    <mergeCell ref="H836:I836"/>
    <mergeCell ref="E839:F839"/>
    <mergeCell ref="E840:F840"/>
    <mergeCell ref="E841:F841"/>
    <mergeCell ref="E842:F842"/>
    <mergeCell ref="E830:F830"/>
    <mergeCell ref="E831:F831"/>
    <mergeCell ref="E832:F832"/>
    <mergeCell ref="E833:F833"/>
    <mergeCell ref="E834:F834"/>
    <mergeCell ref="H823:I823"/>
    <mergeCell ref="E826:F826"/>
    <mergeCell ref="E827:F827"/>
    <mergeCell ref="E828:F828"/>
    <mergeCell ref="E829:F829"/>
    <mergeCell ref="E817:F817"/>
    <mergeCell ref="E818:F818"/>
    <mergeCell ref="E819:F819"/>
    <mergeCell ref="E820:F820"/>
    <mergeCell ref="E821:F821"/>
    <mergeCell ref="E809:F809"/>
    <mergeCell ref="H811:I811"/>
    <mergeCell ref="F814:G814"/>
    <mergeCell ref="E815:F815"/>
    <mergeCell ref="E816:F816"/>
    <mergeCell ref="F804:G804"/>
    <mergeCell ref="E805:F805"/>
    <mergeCell ref="E806:F806"/>
    <mergeCell ref="E807:F807"/>
    <mergeCell ref="E808:F808"/>
    <mergeCell ref="F796:G796"/>
    <mergeCell ref="E797:F797"/>
    <mergeCell ref="E798:F798"/>
    <mergeCell ref="E799:F799"/>
    <mergeCell ref="H801:I801"/>
    <mergeCell ref="G785:I785"/>
    <mergeCell ref="A790:E790"/>
    <mergeCell ref="F790:I790"/>
    <mergeCell ref="H792:I792"/>
    <mergeCell ref="F795:G795"/>
    <mergeCell ref="H781:I781"/>
    <mergeCell ref="H782:I782"/>
    <mergeCell ref="H783:I783"/>
    <mergeCell ref="A784:E784"/>
    <mergeCell ref="F784:I784"/>
    <mergeCell ref="G777:I777"/>
    <mergeCell ref="G778:I778"/>
    <mergeCell ref="A779:E779"/>
    <mergeCell ref="F779:I779"/>
    <mergeCell ref="H780:I780"/>
    <mergeCell ref="G773:I773"/>
    <mergeCell ref="A774:E774"/>
    <mergeCell ref="F774:I774"/>
    <mergeCell ref="G775:I775"/>
    <mergeCell ref="G776:I776"/>
    <mergeCell ref="A769:E769"/>
    <mergeCell ref="F769:I769"/>
    <mergeCell ref="G770:I770"/>
    <mergeCell ref="G771:I771"/>
    <mergeCell ref="G772:I772"/>
    <mergeCell ref="A766:E766"/>
    <mergeCell ref="F766:I766"/>
    <mergeCell ref="A767:E767"/>
    <mergeCell ref="F767:I767"/>
    <mergeCell ref="A768:E768"/>
    <mergeCell ref="F768:I768"/>
    <mergeCell ref="A763:E763"/>
    <mergeCell ref="F763:I763"/>
    <mergeCell ref="A764:E764"/>
    <mergeCell ref="F764:I764"/>
    <mergeCell ref="A765:E765"/>
    <mergeCell ref="F765:I765"/>
    <mergeCell ref="H755:I755"/>
    <mergeCell ref="J755:J756"/>
    <mergeCell ref="A758:E758"/>
    <mergeCell ref="F758:I758"/>
    <mergeCell ref="F759:I759"/>
    <mergeCell ref="E754:F754"/>
    <mergeCell ref="A755:A756"/>
    <mergeCell ref="B755:B756"/>
    <mergeCell ref="C755:C756"/>
    <mergeCell ref="D755:D756"/>
    <mergeCell ref="E755:E756"/>
    <mergeCell ref="F755:G755"/>
    <mergeCell ref="G743:I743"/>
    <mergeCell ref="A748:E748"/>
    <mergeCell ref="F748:I748"/>
    <mergeCell ref="H750:I750"/>
    <mergeCell ref="E753:F753"/>
    <mergeCell ref="H739:I739"/>
    <mergeCell ref="H740:I740"/>
    <mergeCell ref="H741:I741"/>
    <mergeCell ref="A742:E742"/>
    <mergeCell ref="F742:I742"/>
    <mergeCell ref="G735:I735"/>
    <mergeCell ref="G736:I736"/>
    <mergeCell ref="A737:E737"/>
    <mergeCell ref="F737:I737"/>
    <mergeCell ref="H738:I738"/>
    <mergeCell ref="G730:I730"/>
    <mergeCell ref="G731:I731"/>
    <mergeCell ref="G732:I732"/>
    <mergeCell ref="G733:I733"/>
    <mergeCell ref="A734:E734"/>
    <mergeCell ref="F734:I734"/>
    <mergeCell ref="A727:E727"/>
    <mergeCell ref="F727:I727"/>
    <mergeCell ref="A728:E728"/>
    <mergeCell ref="F728:I728"/>
    <mergeCell ref="A729:E729"/>
    <mergeCell ref="F729:I729"/>
    <mergeCell ref="A724:E724"/>
    <mergeCell ref="F724:I724"/>
    <mergeCell ref="A725:E725"/>
    <mergeCell ref="F725:I725"/>
    <mergeCell ref="A726:E726"/>
    <mergeCell ref="F726:I726"/>
    <mergeCell ref="J710:J711"/>
    <mergeCell ref="A717:E717"/>
    <mergeCell ref="F717:I717"/>
    <mergeCell ref="F718:I718"/>
    <mergeCell ref="A723:E723"/>
    <mergeCell ref="F723:I723"/>
    <mergeCell ref="H705:I705"/>
    <mergeCell ref="E708:F708"/>
    <mergeCell ref="E709:F709"/>
    <mergeCell ref="A710:A711"/>
    <mergeCell ref="B710:B711"/>
    <mergeCell ref="C710:C711"/>
    <mergeCell ref="D710:D711"/>
    <mergeCell ref="E710:E711"/>
    <mergeCell ref="F710:G710"/>
    <mergeCell ref="H710:I710"/>
    <mergeCell ref="E696:F696"/>
    <mergeCell ref="E697:F697"/>
    <mergeCell ref="H699:I699"/>
    <mergeCell ref="E702:F702"/>
    <mergeCell ref="E703:F703"/>
    <mergeCell ref="H689:I689"/>
    <mergeCell ref="F692:G692"/>
    <mergeCell ref="E693:F693"/>
    <mergeCell ref="E694:F694"/>
    <mergeCell ref="E695:F695"/>
    <mergeCell ref="E680:F680"/>
    <mergeCell ref="H682:I682"/>
    <mergeCell ref="E685:F685"/>
    <mergeCell ref="E686:F686"/>
    <mergeCell ref="E687:F687"/>
    <mergeCell ref="E675:F675"/>
    <mergeCell ref="E676:F676"/>
    <mergeCell ref="E677:F677"/>
    <mergeCell ref="E678:F678"/>
    <mergeCell ref="E679:F679"/>
    <mergeCell ref="E667:F667"/>
    <mergeCell ref="E668:F668"/>
    <mergeCell ref="E669:F669"/>
    <mergeCell ref="H671:I671"/>
    <mergeCell ref="E674:F674"/>
    <mergeCell ref="E659:F659"/>
    <mergeCell ref="H661:I661"/>
    <mergeCell ref="E664:F664"/>
    <mergeCell ref="E665:F665"/>
    <mergeCell ref="E666:F666"/>
    <mergeCell ref="E654:F654"/>
    <mergeCell ref="E655:F655"/>
    <mergeCell ref="E656:F656"/>
    <mergeCell ref="E657:F657"/>
    <mergeCell ref="E658:F658"/>
    <mergeCell ref="H647:I647"/>
    <mergeCell ref="E650:F650"/>
    <mergeCell ref="E651:F651"/>
    <mergeCell ref="E652:F652"/>
    <mergeCell ref="E653:F653"/>
    <mergeCell ref="E641:F641"/>
    <mergeCell ref="E642:F642"/>
    <mergeCell ref="E643:F643"/>
    <mergeCell ref="E644:F644"/>
    <mergeCell ref="E645:F645"/>
    <mergeCell ref="H634:I634"/>
    <mergeCell ref="E637:F637"/>
    <mergeCell ref="E638:F638"/>
    <mergeCell ref="E639:F639"/>
    <mergeCell ref="E640:F640"/>
    <mergeCell ref="E628:F628"/>
    <mergeCell ref="E629:F629"/>
    <mergeCell ref="E630:F630"/>
    <mergeCell ref="E631:F631"/>
    <mergeCell ref="E632:F632"/>
    <mergeCell ref="E620:F620"/>
    <mergeCell ref="H622:I622"/>
    <mergeCell ref="F625:G625"/>
    <mergeCell ref="E626:F626"/>
    <mergeCell ref="E627:F627"/>
    <mergeCell ref="F615:G615"/>
    <mergeCell ref="E616:F616"/>
    <mergeCell ref="E617:F617"/>
    <mergeCell ref="E618:F618"/>
    <mergeCell ref="E619:F619"/>
    <mergeCell ref="F607:G607"/>
    <mergeCell ref="E608:F608"/>
    <mergeCell ref="E609:F609"/>
    <mergeCell ref="E610:F610"/>
    <mergeCell ref="H612:I612"/>
    <mergeCell ref="G596:I596"/>
    <mergeCell ref="A601:E601"/>
    <mergeCell ref="F601:I601"/>
    <mergeCell ref="H603:I603"/>
    <mergeCell ref="F606:G606"/>
    <mergeCell ref="H592:I592"/>
    <mergeCell ref="H593:I593"/>
    <mergeCell ref="H594:I594"/>
    <mergeCell ref="A595:E595"/>
    <mergeCell ref="F595:I595"/>
    <mergeCell ref="G588:I588"/>
    <mergeCell ref="G589:I589"/>
    <mergeCell ref="A590:E590"/>
    <mergeCell ref="F590:I590"/>
    <mergeCell ref="H591:I591"/>
    <mergeCell ref="G584:I584"/>
    <mergeCell ref="A585:E585"/>
    <mergeCell ref="F585:I585"/>
    <mergeCell ref="G586:I586"/>
    <mergeCell ref="G587:I587"/>
    <mergeCell ref="A580:E580"/>
    <mergeCell ref="F580:I580"/>
    <mergeCell ref="G581:I581"/>
    <mergeCell ref="G582:I582"/>
    <mergeCell ref="G583:I583"/>
    <mergeCell ref="A577:E577"/>
    <mergeCell ref="F577:I577"/>
    <mergeCell ref="A578:E578"/>
    <mergeCell ref="F578:I578"/>
    <mergeCell ref="A579:E579"/>
    <mergeCell ref="F579:I579"/>
    <mergeCell ref="A574:E574"/>
    <mergeCell ref="F574:I574"/>
    <mergeCell ref="A575:E575"/>
    <mergeCell ref="F575:I575"/>
    <mergeCell ref="A576:E576"/>
    <mergeCell ref="F576:I576"/>
    <mergeCell ref="H566:I566"/>
    <mergeCell ref="J566:J567"/>
    <mergeCell ref="A569:E569"/>
    <mergeCell ref="F569:I569"/>
    <mergeCell ref="F570:I570"/>
    <mergeCell ref="E565:F565"/>
    <mergeCell ref="A566:A567"/>
    <mergeCell ref="B566:B567"/>
    <mergeCell ref="C566:C567"/>
    <mergeCell ref="D566:D567"/>
    <mergeCell ref="E566:E567"/>
    <mergeCell ref="F566:G566"/>
    <mergeCell ref="H555:I555"/>
    <mergeCell ref="E558:F558"/>
    <mergeCell ref="E559:F559"/>
    <mergeCell ref="H561:I561"/>
    <mergeCell ref="E564:F564"/>
    <mergeCell ref="E549:F549"/>
    <mergeCell ref="E550:F550"/>
    <mergeCell ref="E551:F551"/>
    <mergeCell ref="E552:F552"/>
    <mergeCell ref="E553:F553"/>
    <mergeCell ref="E541:F541"/>
    <mergeCell ref="E542:F542"/>
    <mergeCell ref="E543:F543"/>
    <mergeCell ref="H545:I545"/>
    <mergeCell ref="F548:G548"/>
    <mergeCell ref="E533:F533"/>
    <mergeCell ref="E534:F534"/>
    <mergeCell ref="E535:F535"/>
    <mergeCell ref="E536:F536"/>
    <mergeCell ref="H538:I538"/>
    <mergeCell ref="E525:F525"/>
    <mergeCell ref="H527:I527"/>
    <mergeCell ref="E530:F530"/>
    <mergeCell ref="E531:F531"/>
    <mergeCell ref="E532:F532"/>
    <mergeCell ref="E520:F520"/>
    <mergeCell ref="E521:F521"/>
    <mergeCell ref="E522:F522"/>
    <mergeCell ref="E523:F523"/>
    <mergeCell ref="E524:F524"/>
    <mergeCell ref="E512:F512"/>
    <mergeCell ref="E513:F513"/>
    <mergeCell ref="E514:F514"/>
    <mergeCell ref="E515:F515"/>
    <mergeCell ref="H517:I517"/>
    <mergeCell ref="E504:F504"/>
    <mergeCell ref="H506:I506"/>
    <mergeCell ref="E509:F509"/>
    <mergeCell ref="E510:F510"/>
    <mergeCell ref="E511:F511"/>
    <mergeCell ref="E499:F499"/>
    <mergeCell ref="E500:F500"/>
    <mergeCell ref="E501:F501"/>
    <mergeCell ref="E502:F502"/>
    <mergeCell ref="E503:F503"/>
    <mergeCell ref="H492:I492"/>
    <mergeCell ref="E495:F495"/>
    <mergeCell ref="E496:F496"/>
    <mergeCell ref="E497:F497"/>
    <mergeCell ref="E498:F498"/>
    <mergeCell ref="E486:F486"/>
    <mergeCell ref="E487:F487"/>
    <mergeCell ref="E488:F488"/>
    <mergeCell ref="E489:F489"/>
    <mergeCell ref="E490:F490"/>
    <mergeCell ref="H479:I479"/>
    <mergeCell ref="E482:F482"/>
    <mergeCell ref="E483:F483"/>
    <mergeCell ref="E484:F484"/>
    <mergeCell ref="E485:F485"/>
    <mergeCell ref="E473:F473"/>
    <mergeCell ref="E474:F474"/>
    <mergeCell ref="E475:F475"/>
    <mergeCell ref="E476:F476"/>
    <mergeCell ref="E477:F477"/>
    <mergeCell ref="E465:F465"/>
    <mergeCell ref="H467:I467"/>
    <mergeCell ref="F470:G470"/>
    <mergeCell ref="E471:F471"/>
    <mergeCell ref="E472:F472"/>
    <mergeCell ref="F460:G460"/>
    <mergeCell ref="E461:F461"/>
    <mergeCell ref="E462:F462"/>
    <mergeCell ref="E463:F463"/>
    <mergeCell ref="E464:F464"/>
    <mergeCell ref="F452:G452"/>
    <mergeCell ref="E453:F453"/>
    <mergeCell ref="E454:F454"/>
    <mergeCell ref="E455:F455"/>
    <mergeCell ref="H457:I457"/>
    <mergeCell ref="G441:I441"/>
    <mergeCell ref="A446:E446"/>
    <mergeCell ref="F446:I446"/>
    <mergeCell ref="H448:I448"/>
    <mergeCell ref="F451:G451"/>
    <mergeCell ref="H436:I436"/>
    <mergeCell ref="H437:I437"/>
    <mergeCell ref="H438:I438"/>
    <mergeCell ref="H439:I439"/>
    <mergeCell ref="A440:E440"/>
    <mergeCell ref="F440:I440"/>
    <mergeCell ref="G431:I431"/>
    <mergeCell ref="G432:I432"/>
    <mergeCell ref="G433:I433"/>
    <mergeCell ref="G434:I434"/>
    <mergeCell ref="A435:E435"/>
    <mergeCell ref="F435:I435"/>
    <mergeCell ref="G426:I426"/>
    <mergeCell ref="G427:I427"/>
    <mergeCell ref="G428:I428"/>
    <mergeCell ref="G429:I429"/>
    <mergeCell ref="A430:E430"/>
    <mergeCell ref="F430:I430"/>
    <mergeCell ref="A423:E423"/>
    <mergeCell ref="F423:I423"/>
    <mergeCell ref="A424:E424"/>
    <mergeCell ref="F424:I424"/>
    <mergeCell ref="A425:E425"/>
    <mergeCell ref="F425:I425"/>
    <mergeCell ref="A420:E420"/>
    <mergeCell ref="F420:I420"/>
    <mergeCell ref="A421:E421"/>
    <mergeCell ref="F421:I421"/>
    <mergeCell ref="A422:E422"/>
    <mergeCell ref="F422:I422"/>
    <mergeCell ref="J411:J412"/>
    <mergeCell ref="A414:E414"/>
    <mergeCell ref="F414:I414"/>
    <mergeCell ref="F415:I415"/>
    <mergeCell ref="A419:E419"/>
    <mergeCell ref="F419:I419"/>
    <mergeCell ref="H406:I406"/>
    <mergeCell ref="E409:F409"/>
    <mergeCell ref="E410:F410"/>
    <mergeCell ref="A411:A412"/>
    <mergeCell ref="B411:B412"/>
    <mergeCell ref="C411:C412"/>
    <mergeCell ref="D411:D412"/>
    <mergeCell ref="E411:E412"/>
    <mergeCell ref="F411:G411"/>
    <mergeCell ref="H411:I411"/>
    <mergeCell ref="H397:I397"/>
    <mergeCell ref="A398:E398"/>
    <mergeCell ref="F398:I398"/>
    <mergeCell ref="G399:I399"/>
    <mergeCell ref="A404:E404"/>
    <mergeCell ref="F404:I404"/>
    <mergeCell ref="A393:E393"/>
    <mergeCell ref="F393:I393"/>
    <mergeCell ref="H394:I394"/>
    <mergeCell ref="H395:I395"/>
    <mergeCell ref="H396:I396"/>
    <mergeCell ref="G389:I389"/>
    <mergeCell ref="A390:E390"/>
    <mergeCell ref="F390:I390"/>
    <mergeCell ref="G391:I391"/>
    <mergeCell ref="G392:I392"/>
    <mergeCell ref="A385:E385"/>
    <mergeCell ref="F385:I385"/>
    <mergeCell ref="G386:I386"/>
    <mergeCell ref="G387:I387"/>
    <mergeCell ref="G388:I388"/>
    <mergeCell ref="A382:E382"/>
    <mergeCell ref="F382:I382"/>
    <mergeCell ref="A383:E383"/>
    <mergeCell ref="F383:I383"/>
    <mergeCell ref="A384:E384"/>
    <mergeCell ref="F384:I384"/>
    <mergeCell ref="A379:E379"/>
    <mergeCell ref="F379:I379"/>
    <mergeCell ref="A380:E380"/>
    <mergeCell ref="F380:I380"/>
    <mergeCell ref="A381:E381"/>
    <mergeCell ref="F381:I381"/>
    <mergeCell ref="H366:I366"/>
    <mergeCell ref="J366:J367"/>
    <mergeCell ref="A373:E373"/>
    <mergeCell ref="F373:I373"/>
    <mergeCell ref="F374:I374"/>
    <mergeCell ref="E365:F365"/>
    <mergeCell ref="A366:A367"/>
    <mergeCell ref="B366:B367"/>
    <mergeCell ref="C366:C367"/>
    <mergeCell ref="D366:D367"/>
    <mergeCell ref="E366:E367"/>
    <mergeCell ref="F366:G366"/>
    <mergeCell ref="H355:I355"/>
    <mergeCell ref="E358:F358"/>
    <mergeCell ref="E359:F359"/>
    <mergeCell ref="H361:I361"/>
    <mergeCell ref="E364:F364"/>
    <mergeCell ref="E349:F349"/>
    <mergeCell ref="E350:F350"/>
    <mergeCell ref="E351:F351"/>
    <mergeCell ref="E352:F352"/>
    <mergeCell ref="E353:F353"/>
    <mergeCell ref="E341:F341"/>
    <mergeCell ref="E342:F342"/>
    <mergeCell ref="E343:F343"/>
    <mergeCell ref="H345:I345"/>
    <mergeCell ref="F348:G348"/>
    <mergeCell ref="E333:F333"/>
    <mergeCell ref="E334:F334"/>
    <mergeCell ref="E335:F335"/>
    <mergeCell ref="E336:F336"/>
    <mergeCell ref="H338:I338"/>
    <mergeCell ref="E325:F325"/>
    <mergeCell ref="H327:I327"/>
    <mergeCell ref="E330:F330"/>
    <mergeCell ref="E331:F331"/>
    <mergeCell ref="E332:F332"/>
    <mergeCell ref="E320:F320"/>
    <mergeCell ref="E321:F321"/>
    <mergeCell ref="E322:F322"/>
    <mergeCell ref="E323:F323"/>
    <mergeCell ref="E324:F324"/>
    <mergeCell ref="E312:F312"/>
    <mergeCell ref="E313:F313"/>
    <mergeCell ref="E314:F314"/>
    <mergeCell ref="E315:F315"/>
    <mergeCell ref="H317:I317"/>
    <mergeCell ref="E304:F304"/>
    <mergeCell ref="H306:I306"/>
    <mergeCell ref="E309:F309"/>
    <mergeCell ref="E310:F310"/>
    <mergeCell ref="E311:F311"/>
    <mergeCell ref="E299:F299"/>
    <mergeCell ref="E300:F300"/>
    <mergeCell ref="E301:F301"/>
    <mergeCell ref="E302:F302"/>
    <mergeCell ref="E303:F303"/>
    <mergeCell ref="H292:I292"/>
    <mergeCell ref="E295:F295"/>
    <mergeCell ref="E296:F296"/>
    <mergeCell ref="E297:F297"/>
    <mergeCell ref="E298:F298"/>
    <mergeCell ref="E286:F286"/>
    <mergeCell ref="E287:F287"/>
    <mergeCell ref="E288:F288"/>
    <mergeCell ref="E289:F289"/>
    <mergeCell ref="E290:F290"/>
    <mergeCell ref="H279:I279"/>
    <mergeCell ref="E282:F282"/>
    <mergeCell ref="E283:F283"/>
    <mergeCell ref="E284:F284"/>
    <mergeCell ref="E285:F285"/>
    <mergeCell ref="E273:F273"/>
    <mergeCell ref="E274:F274"/>
    <mergeCell ref="E275:F275"/>
    <mergeCell ref="E276:F276"/>
    <mergeCell ref="E277:F277"/>
    <mergeCell ref="E265:F265"/>
    <mergeCell ref="H267:I267"/>
    <mergeCell ref="F270:G270"/>
    <mergeCell ref="E271:F271"/>
    <mergeCell ref="E272:F272"/>
    <mergeCell ref="F260:G260"/>
    <mergeCell ref="E261:F261"/>
    <mergeCell ref="E262:F262"/>
    <mergeCell ref="E263:F263"/>
    <mergeCell ref="E264:F264"/>
    <mergeCell ref="F252:G252"/>
    <mergeCell ref="E253:F253"/>
    <mergeCell ref="E254:F254"/>
    <mergeCell ref="E255:F255"/>
    <mergeCell ref="H257:I257"/>
    <mergeCell ref="G241:I241"/>
    <mergeCell ref="A246:E246"/>
    <mergeCell ref="F246:I246"/>
    <mergeCell ref="H248:I248"/>
    <mergeCell ref="F251:G251"/>
    <mergeCell ref="H237:I237"/>
    <mergeCell ref="H238:I238"/>
    <mergeCell ref="H239:I239"/>
    <mergeCell ref="A240:E240"/>
    <mergeCell ref="F240:I240"/>
    <mergeCell ref="G233:I233"/>
    <mergeCell ref="G234:I234"/>
    <mergeCell ref="A235:E235"/>
    <mergeCell ref="F235:I235"/>
    <mergeCell ref="H236:I236"/>
    <mergeCell ref="G229:I229"/>
    <mergeCell ref="A230:E230"/>
    <mergeCell ref="F230:I230"/>
    <mergeCell ref="G231:I231"/>
    <mergeCell ref="G232:I232"/>
    <mergeCell ref="A225:E225"/>
    <mergeCell ref="F225:I225"/>
    <mergeCell ref="G226:I226"/>
    <mergeCell ref="G227:I227"/>
    <mergeCell ref="G228:I228"/>
    <mergeCell ref="A222:E222"/>
    <mergeCell ref="F222:I222"/>
    <mergeCell ref="A223:E223"/>
    <mergeCell ref="F223:I223"/>
    <mergeCell ref="A224:E224"/>
    <mergeCell ref="F224:I224"/>
    <mergeCell ref="A219:E219"/>
    <mergeCell ref="F219:I219"/>
    <mergeCell ref="A220:E220"/>
    <mergeCell ref="F220:I220"/>
    <mergeCell ref="A221:E221"/>
    <mergeCell ref="F221:I221"/>
    <mergeCell ref="H211:I211"/>
    <mergeCell ref="J211:J212"/>
    <mergeCell ref="A214:E214"/>
    <mergeCell ref="F214:I214"/>
    <mergeCell ref="F215:I215"/>
    <mergeCell ref="E210:F210"/>
    <mergeCell ref="A211:A212"/>
    <mergeCell ref="B211:B212"/>
    <mergeCell ref="C211:C212"/>
    <mergeCell ref="D211:D212"/>
    <mergeCell ref="E211:E212"/>
    <mergeCell ref="F211:G211"/>
    <mergeCell ref="G199:I199"/>
    <mergeCell ref="A204:E204"/>
    <mergeCell ref="F204:I204"/>
    <mergeCell ref="H206:I206"/>
    <mergeCell ref="E209:F209"/>
    <mergeCell ref="H195:I195"/>
    <mergeCell ref="H196:I196"/>
    <mergeCell ref="H197:I197"/>
    <mergeCell ref="A198:E198"/>
    <mergeCell ref="F198:I198"/>
    <mergeCell ref="G191:I191"/>
    <mergeCell ref="G192:I192"/>
    <mergeCell ref="A193:E193"/>
    <mergeCell ref="F193:I193"/>
    <mergeCell ref="H194:I194"/>
    <mergeCell ref="G186:I186"/>
    <mergeCell ref="G187:I187"/>
    <mergeCell ref="G188:I188"/>
    <mergeCell ref="G189:I189"/>
    <mergeCell ref="A190:E190"/>
    <mergeCell ref="F190:I190"/>
    <mergeCell ref="A183:E183"/>
    <mergeCell ref="F183:I183"/>
    <mergeCell ref="A184:E184"/>
    <mergeCell ref="F184:I184"/>
    <mergeCell ref="A185:E185"/>
    <mergeCell ref="F185:I185"/>
    <mergeCell ref="A180:E180"/>
    <mergeCell ref="F180:I180"/>
    <mergeCell ref="A181:E181"/>
    <mergeCell ref="F181:I181"/>
    <mergeCell ref="A182:E182"/>
    <mergeCell ref="F182:I182"/>
    <mergeCell ref="J166:J167"/>
    <mergeCell ref="A173:E173"/>
    <mergeCell ref="F173:I173"/>
    <mergeCell ref="F174:I174"/>
    <mergeCell ref="A179:E179"/>
    <mergeCell ref="F179:I179"/>
    <mergeCell ref="H161:I161"/>
    <mergeCell ref="E164:F164"/>
    <mergeCell ref="E165:F165"/>
    <mergeCell ref="A166:A167"/>
    <mergeCell ref="B166:B167"/>
    <mergeCell ref="C166:C167"/>
    <mergeCell ref="D166:D167"/>
    <mergeCell ref="E166:E167"/>
    <mergeCell ref="F166:G166"/>
    <mergeCell ref="H166:I166"/>
    <mergeCell ref="E152:F152"/>
    <mergeCell ref="E153:F153"/>
    <mergeCell ref="H155:I155"/>
    <mergeCell ref="E158:F158"/>
    <mergeCell ref="E159:F159"/>
    <mergeCell ref="H145:I145"/>
    <mergeCell ref="F148:G148"/>
    <mergeCell ref="E149:F149"/>
    <mergeCell ref="E150:F150"/>
    <mergeCell ref="E151:F151"/>
    <mergeCell ref="E136:F136"/>
    <mergeCell ref="H138:I138"/>
    <mergeCell ref="E141:F141"/>
    <mergeCell ref="E142:F142"/>
    <mergeCell ref="E143:F143"/>
    <mergeCell ref="E131:F131"/>
    <mergeCell ref="E132:F132"/>
    <mergeCell ref="E133:F133"/>
    <mergeCell ref="E134:F134"/>
    <mergeCell ref="E135:F135"/>
    <mergeCell ref="E123:F123"/>
    <mergeCell ref="E124:F124"/>
    <mergeCell ref="E125:F125"/>
    <mergeCell ref="H127:I127"/>
    <mergeCell ref="E130:F130"/>
    <mergeCell ref="E115:F115"/>
    <mergeCell ref="H117:I117"/>
    <mergeCell ref="E120:F120"/>
    <mergeCell ref="E121:F121"/>
    <mergeCell ref="E122:F122"/>
    <mergeCell ref="E110:F110"/>
    <mergeCell ref="E111:F111"/>
    <mergeCell ref="E112:F112"/>
    <mergeCell ref="E113:F113"/>
    <mergeCell ref="E114:F114"/>
    <mergeCell ref="E102:F102"/>
    <mergeCell ref="E103:F103"/>
    <mergeCell ref="E104:F104"/>
    <mergeCell ref="H106:I106"/>
    <mergeCell ref="E109:F109"/>
    <mergeCell ref="E97:F97"/>
    <mergeCell ref="E98:F98"/>
    <mergeCell ref="E99:F99"/>
    <mergeCell ref="E100:F100"/>
    <mergeCell ref="E101:F101"/>
    <mergeCell ref="E89:F89"/>
    <mergeCell ref="E90:F90"/>
    <mergeCell ref="H92:I92"/>
    <mergeCell ref="E95:F95"/>
    <mergeCell ref="E96:F96"/>
    <mergeCell ref="E84:F84"/>
    <mergeCell ref="E85:F85"/>
    <mergeCell ref="E86:F86"/>
    <mergeCell ref="E87:F87"/>
    <mergeCell ref="E88:F88"/>
    <mergeCell ref="E76:F76"/>
    <mergeCell ref="E77:F77"/>
    <mergeCell ref="H79:I79"/>
    <mergeCell ref="E82:F82"/>
    <mergeCell ref="E83:F83"/>
    <mergeCell ref="E71:F71"/>
    <mergeCell ref="E72:F72"/>
    <mergeCell ref="E73:F73"/>
    <mergeCell ref="E74:F74"/>
    <mergeCell ref="E75:F75"/>
    <mergeCell ref="E63:F63"/>
    <mergeCell ref="E64:F64"/>
    <mergeCell ref="E65:F65"/>
    <mergeCell ref="H67:I67"/>
    <mergeCell ref="F70:G70"/>
    <mergeCell ref="E58:F58"/>
    <mergeCell ref="E59:F59"/>
    <mergeCell ref="E60:F60"/>
    <mergeCell ref="E61:F61"/>
    <mergeCell ref="E62:F62"/>
    <mergeCell ref="E50:F50"/>
    <mergeCell ref="E51:F51"/>
    <mergeCell ref="E52:F52"/>
    <mergeCell ref="E53:F53"/>
    <mergeCell ref="H55:I55"/>
    <mergeCell ref="E42:F42"/>
    <mergeCell ref="E43:F43"/>
    <mergeCell ref="H45:I45"/>
    <mergeCell ref="E48:F48"/>
    <mergeCell ref="E49:F49"/>
    <mergeCell ref="E34:F34"/>
    <mergeCell ref="E35:F35"/>
    <mergeCell ref="E36:F36"/>
    <mergeCell ref="H38:I38"/>
    <mergeCell ref="E41:F41"/>
    <mergeCell ref="E26:F26"/>
    <mergeCell ref="H28:I28"/>
    <mergeCell ref="F31:G31"/>
    <mergeCell ref="E32:F32"/>
    <mergeCell ref="E33:F33"/>
    <mergeCell ref="E18:F18"/>
    <mergeCell ref="E19:F19"/>
    <mergeCell ref="H21:I21"/>
    <mergeCell ref="E24:F24"/>
    <mergeCell ref="E25:F25"/>
    <mergeCell ref="E13:F13"/>
    <mergeCell ref="E14:F14"/>
    <mergeCell ref="E15:F15"/>
    <mergeCell ref="E16:F16"/>
    <mergeCell ref="E17:F17"/>
    <mergeCell ref="A7:J7"/>
    <mergeCell ref="F9:G9"/>
    <mergeCell ref="F10:G10"/>
    <mergeCell ref="E11:F11"/>
    <mergeCell ref="E12:F12"/>
  </mergeCells>
  <pageMargins left="0.19685039370078741" right="0.35433070866141736" top="1.47" bottom="1.0236220472440944" header="0.18" footer="0.19685039370078741"/>
  <pageSetup paperSize="9" scale="59" fitToHeight="0" orientation="portrait" r:id="rId1"/>
  <headerFooter>
    <oddHeader>&amp;C&amp;G</oddHeader>
    <oddFooter>&amp;L&amp;G&amp;RPágina &amp;P de &amp;N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O23"/>
  <sheetViews>
    <sheetView view="pageBreakPreview" zoomScale="115" zoomScaleNormal="100" zoomScaleSheetLayoutView="115" workbookViewId="0">
      <selection activeCell="A10" sqref="A10:D10"/>
    </sheetView>
  </sheetViews>
  <sheetFormatPr defaultRowHeight="9.75"/>
  <cols>
    <col min="1" max="3" width="12.625" style="171" customWidth="1"/>
    <col min="4" max="4" width="12.625" style="172" customWidth="1"/>
    <col min="5" max="7" width="4.625" style="172" customWidth="1"/>
    <col min="8" max="9" width="6.5" style="171" customWidth="1"/>
    <col min="10" max="11" width="4.875" style="171" customWidth="1"/>
    <col min="12" max="14" width="9.625" style="171" customWidth="1"/>
    <col min="15" max="16384" width="9" style="171"/>
  </cols>
  <sheetData>
    <row r="1" spans="1:14">
      <c r="A1" s="169"/>
      <c r="B1" s="169"/>
      <c r="C1" s="169"/>
      <c r="D1" s="170"/>
      <c r="E1" s="170"/>
      <c r="F1" s="170"/>
      <c r="G1" s="170"/>
      <c r="H1" s="169"/>
      <c r="I1" s="169"/>
      <c r="J1" s="169"/>
      <c r="K1" s="169"/>
      <c r="L1" s="169"/>
      <c r="M1" s="169"/>
      <c r="N1" s="169"/>
    </row>
    <row r="2" spans="1:14" ht="64.5" customHeight="1">
      <c r="A2" s="382" t="s">
        <v>700</v>
      </c>
      <c r="B2" s="383"/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</row>
    <row r="3" spans="1:14" ht="12.75" customHeight="1">
      <c r="A3" s="384" t="s">
        <v>701</v>
      </c>
      <c r="B3" s="385"/>
      <c r="C3" s="385"/>
      <c r="D3" s="385"/>
      <c r="E3" s="385"/>
      <c r="F3" s="385"/>
      <c r="G3" s="385"/>
      <c r="H3" s="385"/>
      <c r="I3" s="385"/>
      <c r="J3" s="385"/>
      <c r="K3" s="385"/>
      <c r="L3" s="385"/>
      <c r="M3" s="385"/>
      <c r="N3" s="385"/>
    </row>
    <row r="4" spans="1:14" s="174" customFormat="1" ht="9.9499999999999993" customHeight="1">
      <c r="A4" s="408" t="s">
        <v>702</v>
      </c>
      <c r="B4" s="409"/>
      <c r="C4" s="409"/>
      <c r="D4" s="409"/>
      <c r="E4" s="409"/>
      <c r="F4" s="409"/>
      <c r="G4" s="409"/>
      <c r="H4" s="409"/>
      <c r="I4" s="409"/>
      <c r="J4" s="409"/>
      <c r="K4" s="409"/>
      <c r="L4" s="410"/>
      <c r="M4" s="411" t="s">
        <v>735</v>
      </c>
      <c r="N4" s="412"/>
    </row>
    <row r="5" spans="1:14" s="174" customFormat="1" ht="9.6" customHeight="1">
      <c r="A5" s="415" t="s">
        <v>731</v>
      </c>
      <c r="B5" s="416"/>
      <c r="C5" s="416"/>
      <c r="D5" s="416"/>
      <c r="E5" s="416"/>
      <c r="F5" s="416"/>
      <c r="G5" s="416"/>
      <c r="H5" s="416"/>
      <c r="I5" s="416"/>
      <c r="J5" s="416"/>
      <c r="K5" s="416"/>
      <c r="L5" s="417"/>
      <c r="M5" s="413"/>
      <c r="N5" s="414"/>
    </row>
    <row r="6" spans="1:14" s="174" customFormat="1" ht="11.25" customHeight="1">
      <c r="A6" s="397" t="s">
        <v>703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  <c r="L6" s="399"/>
      <c r="M6" s="405">
        <v>0.5</v>
      </c>
      <c r="N6" s="406"/>
    </row>
    <row r="7" spans="1:14" s="174" customFormat="1" ht="11.25" customHeight="1">
      <c r="A7" s="397" t="s">
        <v>704</v>
      </c>
      <c r="B7" s="398"/>
      <c r="C7" s="398"/>
      <c r="D7" s="398"/>
      <c r="E7" s="398"/>
      <c r="F7" s="398"/>
      <c r="G7" s="398"/>
      <c r="H7" s="398"/>
      <c r="I7" s="398"/>
      <c r="J7" s="398"/>
      <c r="K7" s="398"/>
      <c r="L7" s="399"/>
      <c r="M7" s="405">
        <v>0.05</v>
      </c>
      <c r="N7" s="406"/>
    </row>
    <row r="8" spans="1:14" s="174" customFormat="1" ht="24" customHeight="1">
      <c r="A8" s="394" t="s">
        <v>705</v>
      </c>
      <c r="B8" s="407"/>
      <c r="C8" s="407"/>
      <c r="D8" s="395"/>
      <c r="E8" s="394" t="s">
        <v>706</v>
      </c>
      <c r="F8" s="407"/>
      <c r="G8" s="395"/>
      <c r="H8" s="400" t="s">
        <v>707</v>
      </c>
      <c r="I8" s="402"/>
      <c r="J8" s="394" t="s">
        <v>708</v>
      </c>
      <c r="K8" s="395"/>
      <c r="L8" s="173" t="s">
        <v>709</v>
      </c>
      <c r="M8" s="173" t="s">
        <v>15</v>
      </c>
      <c r="N8" s="173" t="s">
        <v>710</v>
      </c>
    </row>
    <row r="9" spans="1:14" s="174" customFormat="1" ht="19.7" customHeight="1">
      <c r="A9" s="397" t="s">
        <v>711</v>
      </c>
      <c r="B9" s="398"/>
      <c r="C9" s="398"/>
      <c r="D9" s="399"/>
      <c r="E9" s="400" t="s">
        <v>712</v>
      </c>
      <c r="F9" s="401"/>
      <c r="G9" s="402"/>
      <c r="H9" s="405">
        <v>3.7999999999999999E-2</v>
      </c>
      <c r="I9" s="406"/>
      <c r="J9" s="394" t="s">
        <v>41</v>
      </c>
      <c r="K9" s="395"/>
      <c r="L9" s="175">
        <v>3.7999999999999999E-2</v>
      </c>
      <c r="M9" s="175">
        <v>4.0140000000000002E-2</v>
      </c>
      <c r="N9" s="175">
        <v>4.6699999999999998E-2</v>
      </c>
    </row>
    <row r="10" spans="1:14" s="174" customFormat="1" ht="19.7" customHeight="1">
      <c r="A10" s="397" t="s">
        <v>713</v>
      </c>
      <c r="B10" s="398"/>
      <c r="C10" s="398"/>
      <c r="D10" s="399"/>
      <c r="E10" s="400" t="s">
        <v>714</v>
      </c>
      <c r="F10" s="401"/>
      <c r="G10" s="402"/>
      <c r="H10" s="405">
        <v>3.2000000000000002E-3</v>
      </c>
      <c r="I10" s="406"/>
      <c r="J10" s="394" t="s">
        <v>41</v>
      </c>
      <c r="K10" s="395"/>
      <c r="L10" s="175">
        <v>3.2000000000000002E-3</v>
      </c>
      <c r="M10" s="175">
        <v>4.0000000000000001E-3</v>
      </c>
      <c r="N10" s="175">
        <v>7.4000000000000003E-3</v>
      </c>
    </row>
    <row r="11" spans="1:14" s="174" customFormat="1" ht="19.7" customHeight="1">
      <c r="A11" s="397" t="s">
        <v>715</v>
      </c>
      <c r="B11" s="398"/>
      <c r="C11" s="398"/>
      <c r="D11" s="399"/>
      <c r="E11" s="400" t="s">
        <v>716</v>
      </c>
      <c r="F11" s="401"/>
      <c r="G11" s="402"/>
      <c r="H11" s="405">
        <v>5.0000000000000001E-3</v>
      </c>
      <c r="I11" s="406"/>
      <c r="J11" s="394" t="s">
        <v>41</v>
      </c>
      <c r="K11" s="395"/>
      <c r="L11" s="175">
        <v>5.0000000000000001E-3</v>
      </c>
      <c r="M11" s="175">
        <v>5.64E-3</v>
      </c>
      <c r="N11" s="175">
        <v>9.7000000000000003E-3</v>
      </c>
    </row>
    <row r="12" spans="1:14" s="174" customFormat="1" ht="19.7" customHeight="1">
      <c r="A12" s="397" t="s">
        <v>717</v>
      </c>
      <c r="B12" s="398"/>
      <c r="C12" s="398"/>
      <c r="D12" s="399"/>
      <c r="E12" s="400" t="s">
        <v>718</v>
      </c>
      <c r="F12" s="401"/>
      <c r="G12" s="402"/>
      <c r="H12" s="405">
        <v>1.0200000000000001E-2</v>
      </c>
      <c r="I12" s="406"/>
      <c r="J12" s="394" t="s">
        <v>41</v>
      </c>
      <c r="K12" s="395"/>
      <c r="L12" s="175">
        <v>1.0200000000000001E-2</v>
      </c>
      <c r="M12" s="175">
        <v>1.11E-2</v>
      </c>
      <c r="N12" s="175">
        <v>1.21E-2</v>
      </c>
    </row>
    <row r="13" spans="1:14" s="174" customFormat="1" ht="19.7" customHeight="1">
      <c r="A13" s="397" t="s">
        <v>719</v>
      </c>
      <c r="B13" s="398"/>
      <c r="C13" s="398"/>
      <c r="D13" s="399"/>
      <c r="E13" s="400" t="s">
        <v>397</v>
      </c>
      <c r="F13" s="401"/>
      <c r="G13" s="402"/>
      <c r="H13" s="405">
        <v>6.6400000000000001E-2</v>
      </c>
      <c r="I13" s="406"/>
      <c r="J13" s="394" t="s">
        <v>41</v>
      </c>
      <c r="K13" s="395"/>
      <c r="L13" s="175">
        <v>6.6400000000000001E-2</v>
      </c>
      <c r="M13" s="175">
        <v>7.2999999999999995E-2</v>
      </c>
      <c r="N13" s="175">
        <v>8.6900000000000005E-2</v>
      </c>
    </row>
    <row r="14" spans="1:14" s="174" customFormat="1" ht="19.7" customHeight="1">
      <c r="A14" s="397" t="s">
        <v>720</v>
      </c>
      <c r="B14" s="398"/>
      <c r="C14" s="398"/>
      <c r="D14" s="399"/>
      <c r="E14" s="400" t="s">
        <v>721</v>
      </c>
      <c r="F14" s="401"/>
      <c r="G14" s="402"/>
      <c r="H14" s="405">
        <v>3.6499999999999998E-2</v>
      </c>
      <c r="I14" s="406"/>
      <c r="J14" s="394" t="s">
        <v>41</v>
      </c>
      <c r="K14" s="395"/>
      <c r="L14" s="175">
        <v>3.6499999999999998E-2</v>
      </c>
      <c r="M14" s="175">
        <v>3.6499999999999998E-2</v>
      </c>
      <c r="N14" s="175">
        <v>3.6499999999999998E-2</v>
      </c>
    </row>
    <row r="15" spans="1:14" s="174" customFormat="1" ht="19.7" customHeight="1">
      <c r="A15" s="397" t="s">
        <v>722</v>
      </c>
      <c r="B15" s="398"/>
      <c r="C15" s="398"/>
      <c r="D15" s="399"/>
      <c r="E15" s="400" t="s">
        <v>723</v>
      </c>
      <c r="F15" s="401"/>
      <c r="G15" s="402"/>
      <c r="H15" s="403">
        <v>2.5000000000000001E-2</v>
      </c>
      <c r="I15" s="404"/>
      <c r="J15" s="394" t="s">
        <v>41</v>
      </c>
      <c r="K15" s="395"/>
      <c r="L15" s="175">
        <v>0</v>
      </c>
      <c r="M15" s="175">
        <v>2.5000000000000001E-2</v>
      </c>
      <c r="N15" s="175">
        <v>0.05</v>
      </c>
    </row>
    <row r="16" spans="1:14" s="174" customFormat="1" ht="19.7" customHeight="1">
      <c r="A16" s="397" t="s">
        <v>841</v>
      </c>
      <c r="B16" s="398"/>
      <c r="C16" s="398"/>
      <c r="D16" s="399"/>
      <c r="E16" s="400" t="s">
        <v>724</v>
      </c>
      <c r="F16" s="401"/>
      <c r="G16" s="402"/>
      <c r="H16" s="403">
        <v>4.4999999999999998E-2</v>
      </c>
      <c r="I16" s="404"/>
      <c r="J16" s="394" t="s">
        <v>725</v>
      </c>
      <c r="K16" s="395"/>
      <c r="L16" s="175">
        <v>0</v>
      </c>
      <c r="M16" s="175">
        <v>4.4999999999999998E-2</v>
      </c>
      <c r="N16" s="175">
        <v>4.4999999999999998E-2</v>
      </c>
    </row>
    <row r="17" spans="1:15" s="174" customFormat="1" ht="23.25" customHeight="1">
      <c r="A17" s="386" t="s">
        <v>726</v>
      </c>
      <c r="B17" s="387"/>
      <c r="C17" s="387"/>
      <c r="D17" s="388"/>
      <c r="E17" s="389" t="s">
        <v>727</v>
      </c>
      <c r="F17" s="390"/>
      <c r="G17" s="391"/>
      <c r="H17" s="392">
        <f>(((1+H9+H10+H11)*(1+H12)*(1+H13))/(1-H14-H15-H16))-1</f>
        <v>0.26138499198209297</v>
      </c>
      <c r="I17" s="393"/>
      <c r="J17" s="394" t="s">
        <v>725</v>
      </c>
      <c r="K17" s="395"/>
      <c r="L17" s="175">
        <v>0.19600000000000001</v>
      </c>
      <c r="M17" s="175">
        <v>0.2097</v>
      </c>
      <c r="N17" s="175">
        <v>0.24229999999999999</v>
      </c>
    </row>
    <row r="18" spans="1:15" s="174" customFormat="1" ht="9.75" customHeight="1">
      <c r="A18" s="396" t="s">
        <v>728</v>
      </c>
      <c r="B18" s="396"/>
      <c r="C18" s="396"/>
      <c r="D18" s="396"/>
      <c r="E18" s="396"/>
      <c r="F18" s="396"/>
      <c r="G18" s="396"/>
      <c r="H18" s="396"/>
      <c r="I18" s="396"/>
      <c r="J18" s="396"/>
      <c r="K18" s="396"/>
      <c r="L18" s="396"/>
      <c r="M18" s="396"/>
      <c r="N18" s="396"/>
      <c r="O18" s="396"/>
    </row>
    <row r="19" spans="1:15" s="174" customFormat="1" ht="27" customHeight="1">
      <c r="A19" s="418" t="s">
        <v>732</v>
      </c>
      <c r="B19" s="418"/>
      <c r="C19" s="418"/>
      <c r="D19" s="418"/>
      <c r="E19" s="418"/>
      <c r="F19" s="419" t="s">
        <v>733</v>
      </c>
      <c r="G19" s="419"/>
      <c r="H19" s="419"/>
      <c r="I19" s="419"/>
      <c r="J19" s="419"/>
      <c r="K19" s="419"/>
      <c r="L19" s="419"/>
      <c r="M19" s="419"/>
      <c r="N19" s="419"/>
      <c r="O19" s="419"/>
    </row>
    <row r="20" spans="1:15" s="174" customFormat="1" ht="37.5" customHeight="1">
      <c r="A20" s="400" t="s">
        <v>734</v>
      </c>
      <c r="B20" s="401"/>
      <c r="C20" s="401"/>
      <c r="D20" s="401"/>
      <c r="E20" s="401"/>
      <c r="F20" s="401"/>
      <c r="G20" s="401"/>
      <c r="H20" s="401"/>
      <c r="I20" s="401"/>
      <c r="J20" s="401"/>
      <c r="K20" s="401"/>
      <c r="L20" s="401"/>
      <c r="M20" s="401"/>
      <c r="N20" s="402"/>
    </row>
    <row r="21" spans="1:15" s="174" customFormat="1" ht="39.75" customHeight="1">
      <c r="A21" s="400" t="s">
        <v>729</v>
      </c>
      <c r="B21" s="401"/>
      <c r="C21" s="401"/>
      <c r="D21" s="401"/>
      <c r="E21" s="401"/>
      <c r="F21" s="401"/>
      <c r="G21" s="401"/>
      <c r="H21" s="401"/>
      <c r="I21" s="401"/>
      <c r="J21" s="401"/>
      <c r="K21" s="401"/>
      <c r="L21" s="401"/>
      <c r="M21" s="401"/>
      <c r="N21" s="402"/>
    </row>
    <row r="22" spans="1:15" s="174" customFormat="1" ht="9.75" customHeight="1">
      <c r="A22" s="419" t="s">
        <v>730</v>
      </c>
      <c r="B22" s="419"/>
      <c r="C22" s="419"/>
      <c r="D22" s="419"/>
      <c r="E22" s="419"/>
      <c r="F22" s="419"/>
      <c r="G22" s="419"/>
      <c r="H22" s="419"/>
      <c r="I22" s="419"/>
      <c r="J22" s="419"/>
      <c r="K22" s="419"/>
      <c r="L22" s="419"/>
      <c r="M22" s="419"/>
      <c r="N22" s="419"/>
      <c r="O22" s="419"/>
    </row>
    <row r="23" spans="1:15" s="174" customFormat="1" ht="32.25" customHeight="1">
      <c r="A23" s="379"/>
      <c r="B23" s="380"/>
      <c r="C23" s="380"/>
      <c r="D23" s="380"/>
      <c r="E23" s="380"/>
      <c r="F23" s="380"/>
      <c r="G23" s="380"/>
      <c r="H23" s="380"/>
      <c r="I23" s="380"/>
      <c r="J23" s="380"/>
      <c r="K23" s="380"/>
      <c r="L23" s="380"/>
      <c r="M23" s="380"/>
      <c r="N23" s="381"/>
    </row>
  </sheetData>
  <mergeCells count="56">
    <mergeCell ref="A9:D9"/>
    <mergeCell ref="E9:G9"/>
    <mergeCell ref="H9:I9"/>
    <mergeCell ref="J9:K9"/>
    <mergeCell ref="A10:D10"/>
    <mergeCell ref="E10:G10"/>
    <mergeCell ref="H10:I10"/>
    <mergeCell ref="J10:K10"/>
    <mergeCell ref="A19:E19"/>
    <mergeCell ref="F19:O19"/>
    <mergeCell ref="A20:N20"/>
    <mergeCell ref="A21:N21"/>
    <mergeCell ref="A22:O22"/>
    <mergeCell ref="A4:L4"/>
    <mergeCell ref="M4:N5"/>
    <mergeCell ref="A5:L5"/>
    <mergeCell ref="A6:L6"/>
    <mergeCell ref="M6:N6"/>
    <mergeCell ref="M7:N7"/>
    <mergeCell ref="A8:D8"/>
    <mergeCell ref="E8:G8"/>
    <mergeCell ref="H8:I8"/>
    <mergeCell ref="J8:K8"/>
    <mergeCell ref="A7:L7"/>
    <mergeCell ref="H11:I11"/>
    <mergeCell ref="J11:K11"/>
    <mergeCell ref="A12:D12"/>
    <mergeCell ref="E12:G12"/>
    <mergeCell ref="H12:I12"/>
    <mergeCell ref="J12:K12"/>
    <mergeCell ref="A11:D11"/>
    <mergeCell ref="E11:G11"/>
    <mergeCell ref="A13:D13"/>
    <mergeCell ref="E13:G13"/>
    <mergeCell ref="H13:I13"/>
    <mergeCell ref="J13:K13"/>
    <mergeCell ref="A14:D14"/>
    <mergeCell ref="E14:G14"/>
    <mergeCell ref="H14:I14"/>
    <mergeCell ref="J14:K14"/>
    <mergeCell ref="A23:N23"/>
    <mergeCell ref="A2:N2"/>
    <mergeCell ref="A3:N3"/>
    <mergeCell ref="A17:D17"/>
    <mergeCell ref="E17:G17"/>
    <mergeCell ref="H17:I17"/>
    <mergeCell ref="J17:K17"/>
    <mergeCell ref="A18:O18"/>
    <mergeCell ref="A15:D15"/>
    <mergeCell ref="E15:G15"/>
    <mergeCell ref="H15:I15"/>
    <mergeCell ref="J15:K15"/>
    <mergeCell ref="A16:D16"/>
    <mergeCell ref="E16:G16"/>
    <mergeCell ref="H16:I16"/>
    <mergeCell ref="J16:K16"/>
  </mergeCells>
  <pageMargins left="0.21" right="0.34" top="1.76" bottom="0.95" header="0.24" footer="0.2"/>
  <pageSetup paperSize="9" scale="77" fitToHeight="0" orientation="portrait" r:id="rId1"/>
  <headerFooter>
    <oddHeader>&amp;C&amp;G</oddHeader>
    <oddFooter>&amp;L&amp;G&amp;RPágina &amp;P de &amp;N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49"/>
  <sheetViews>
    <sheetView view="pageBreakPreview" zoomScaleNormal="100" zoomScaleSheetLayoutView="100" workbookViewId="0">
      <selection activeCell="B17" sqref="B17"/>
    </sheetView>
  </sheetViews>
  <sheetFormatPr defaultRowHeight="12"/>
  <cols>
    <col min="1" max="1" width="15.875" style="112" customWidth="1"/>
    <col min="2" max="2" width="47.25" style="112" customWidth="1"/>
    <col min="3" max="6" width="13.875" style="112" customWidth="1"/>
    <col min="7" max="16384" width="9" style="112"/>
  </cols>
  <sheetData>
    <row r="1" spans="1:6">
      <c r="A1" s="153"/>
      <c r="B1" s="153"/>
      <c r="C1" s="153"/>
      <c r="D1" s="153"/>
      <c r="E1" s="153"/>
      <c r="F1" s="153"/>
    </row>
    <row r="2" spans="1:6" ht="81" customHeight="1">
      <c r="A2" s="420" t="s">
        <v>700</v>
      </c>
      <c r="B2" s="420"/>
      <c r="C2" s="420"/>
      <c r="D2" s="420"/>
      <c r="E2" s="420"/>
      <c r="F2" s="420"/>
    </row>
    <row r="3" spans="1:6">
      <c r="A3" s="153"/>
      <c r="B3" s="153"/>
      <c r="C3" s="153"/>
      <c r="D3" s="153"/>
      <c r="E3" s="153"/>
      <c r="F3" s="153"/>
    </row>
    <row r="4" spans="1:6">
      <c r="A4" s="421" t="s">
        <v>655</v>
      </c>
      <c r="B4" s="421"/>
      <c r="C4" s="421"/>
      <c r="D4" s="421"/>
      <c r="E4" s="421"/>
      <c r="F4" s="421"/>
    </row>
    <row r="5" spans="1:6">
      <c r="A5" s="153"/>
      <c r="B5" s="153"/>
      <c r="C5" s="153"/>
      <c r="D5" s="153"/>
      <c r="E5" s="153"/>
      <c r="F5" s="153"/>
    </row>
    <row r="6" spans="1:6" s="154" customFormat="1">
      <c r="A6" s="422" t="s">
        <v>423</v>
      </c>
      <c r="B6" s="422" t="s">
        <v>656</v>
      </c>
      <c r="C6" s="424" t="s">
        <v>657</v>
      </c>
      <c r="D6" s="425"/>
      <c r="E6" s="424" t="s">
        <v>658</v>
      </c>
      <c r="F6" s="425"/>
    </row>
    <row r="7" spans="1:6" s="154" customFormat="1" ht="24">
      <c r="A7" s="423"/>
      <c r="B7" s="423"/>
      <c r="C7" s="155" t="s">
        <v>659</v>
      </c>
      <c r="D7" s="155" t="s">
        <v>660</v>
      </c>
      <c r="E7" s="155" t="s">
        <v>659</v>
      </c>
      <c r="F7" s="155" t="s">
        <v>660</v>
      </c>
    </row>
    <row r="8" spans="1:6" s="154" customFormat="1">
      <c r="A8" s="426" t="s">
        <v>661</v>
      </c>
      <c r="B8" s="427"/>
      <c r="C8" s="427"/>
      <c r="D8" s="427"/>
      <c r="E8" s="427"/>
      <c r="F8" s="428"/>
    </row>
    <row r="9" spans="1:6" s="154" customFormat="1">
      <c r="A9" s="156" t="s">
        <v>662</v>
      </c>
      <c r="B9" s="157" t="s">
        <v>462</v>
      </c>
      <c r="C9" s="158">
        <v>0</v>
      </c>
      <c r="D9" s="158">
        <v>0</v>
      </c>
      <c r="E9" s="158">
        <v>0.2</v>
      </c>
      <c r="F9" s="158">
        <v>0.2</v>
      </c>
    </row>
    <row r="10" spans="1:6" s="154" customFormat="1">
      <c r="A10" s="159" t="s">
        <v>663</v>
      </c>
      <c r="B10" s="160" t="s">
        <v>463</v>
      </c>
      <c r="C10" s="161">
        <v>1.4999999999999999E-2</v>
      </c>
      <c r="D10" s="161">
        <v>1.4999999999999999E-2</v>
      </c>
      <c r="E10" s="161">
        <v>1.4999999999999999E-2</v>
      </c>
      <c r="F10" s="161">
        <v>1.4999999999999999E-2</v>
      </c>
    </row>
    <row r="11" spans="1:6" s="154" customFormat="1">
      <c r="A11" s="156" t="s">
        <v>664</v>
      </c>
      <c r="B11" s="157" t="s">
        <v>464</v>
      </c>
      <c r="C11" s="158">
        <v>0.01</v>
      </c>
      <c r="D11" s="158">
        <v>0.01</v>
      </c>
      <c r="E11" s="158">
        <v>0.01</v>
      </c>
      <c r="F11" s="158">
        <v>0.01</v>
      </c>
    </row>
    <row r="12" spans="1:6" s="154" customFormat="1">
      <c r="A12" s="159" t="s">
        <v>665</v>
      </c>
      <c r="B12" s="160" t="s">
        <v>465</v>
      </c>
      <c r="C12" s="161">
        <v>2E-3</v>
      </c>
      <c r="D12" s="161">
        <v>2E-3</v>
      </c>
      <c r="E12" s="161">
        <v>2E-3</v>
      </c>
      <c r="F12" s="161">
        <v>2E-3</v>
      </c>
    </row>
    <row r="13" spans="1:6" s="154" customFormat="1">
      <c r="A13" s="156" t="s">
        <v>666</v>
      </c>
      <c r="B13" s="157" t="s">
        <v>466</v>
      </c>
      <c r="C13" s="158">
        <v>6.0000000000000001E-3</v>
      </c>
      <c r="D13" s="158">
        <v>6.0000000000000001E-3</v>
      </c>
      <c r="E13" s="158">
        <v>6.0000000000000001E-3</v>
      </c>
      <c r="F13" s="158">
        <v>6.0000000000000001E-3</v>
      </c>
    </row>
    <row r="14" spans="1:6" s="154" customFormat="1">
      <c r="A14" s="159" t="s">
        <v>667</v>
      </c>
      <c r="B14" s="160" t="s">
        <v>467</v>
      </c>
      <c r="C14" s="161">
        <v>2.5000000000000001E-2</v>
      </c>
      <c r="D14" s="161">
        <v>2.5000000000000001E-2</v>
      </c>
      <c r="E14" s="161">
        <v>2.5000000000000001E-2</v>
      </c>
      <c r="F14" s="161">
        <v>2.5000000000000001E-2</v>
      </c>
    </row>
    <row r="15" spans="1:6" s="154" customFormat="1">
      <c r="A15" s="156" t="s">
        <v>668</v>
      </c>
      <c r="B15" s="157" t="s">
        <v>468</v>
      </c>
      <c r="C15" s="158">
        <v>0.03</v>
      </c>
      <c r="D15" s="158">
        <v>0.03</v>
      </c>
      <c r="E15" s="158">
        <v>0.03</v>
      </c>
      <c r="F15" s="158">
        <v>0.03</v>
      </c>
    </row>
    <row r="16" spans="1:6" s="154" customFormat="1">
      <c r="A16" s="159" t="s">
        <v>669</v>
      </c>
      <c r="B16" s="160" t="s">
        <v>469</v>
      </c>
      <c r="C16" s="161">
        <v>0.08</v>
      </c>
      <c r="D16" s="161">
        <v>0.08</v>
      </c>
      <c r="E16" s="161">
        <v>0.08</v>
      </c>
      <c r="F16" s="161">
        <v>0.08</v>
      </c>
    </row>
    <row r="17" spans="1:6" s="154" customFormat="1">
      <c r="A17" s="156" t="s">
        <v>670</v>
      </c>
      <c r="B17" s="157" t="s">
        <v>470</v>
      </c>
      <c r="C17" s="158">
        <v>0</v>
      </c>
      <c r="D17" s="158">
        <v>0</v>
      </c>
      <c r="E17" s="158">
        <v>0</v>
      </c>
      <c r="F17" s="158">
        <v>0</v>
      </c>
    </row>
    <row r="18" spans="1:6" s="154" customFormat="1">
      <c r="A18" s="162" t="s">
        <v>419</v>
      </c>
      <c r="B18" s="162" t="s">
        <v>73</v>
      </c>
      <c r="C18" s="163">
        <v>0.16800000000000001</v>
      </c>
      <c r="D18" s="163">
        <v>0.16800000000000001</v>
      </c>
      <c r="E18" s="163">
        <v>0.36799999999999999</v>
      </c>
      <c r="F18" s="163">
        <v>0.36799999999999999</v>
      </c>
    </row>
    <row r="19" spans="1:6" s="154" customFormat="1">
      <c r="A19" s="426" t="s">
        <v>671</v>
      </c>
      <c r="B19" s="427"/>
      <c r="C19" s="427"/>
      <c r="D19" s="427"/>
      <c r="E19" s="427"/>
      <c r="F19" s="428"/>
    </row>
    <row r="20" spans="1:6" s="154" customFormat="1">
      <c r="A20" s="156" t="s">
        <v>672</v>
      </c>
      <c r="B20" s="157" t="s">
        <v>471</v>
      </c>
      <c r="C20" s="158">
        <v>0.18029999999999999</v>
      </c>
      <c r="D20" s="156" t="s">
        <v>673</v>
      </c>
      <c r="E20" s="158">
        <v>0.18029999999999999</v>
      </c>
      <c r="F20" s="156" t="s">
        <v>673</v>
      </c>
    </row>
    <row r="21" spans="1:6" s="154" customFormat="1">
      <c r="A21" s="159" t="s">
        <v>674</v>
      </c>
      <c r="B21" s="160" t="s">
        <v>472</v>
      </c>
      <c r="C21" s="161">
        <v>4.3099999999999999E-2</v>
      </c>
      <c r="D21" s="159" t="s">
        <v>673</v>
      </c>
      <c r="E21" s="161">
        <v>4.3099999999999999E-2</v>
      </c>
      <c r="F21" s="159" t="s">
        <v>673</v>
      </c>
    </row>
    <row r="22" spans="1:6" s="154" customFormat="1">
      <c r="A22" s="156" t="s">
        <v>675</v>
      </c>
      <c r="B22" s="157" t="s">
        <v>676</v>
      </c>
      <c r="C22" s="158">
        <v>8.5000000000000006E-3</v>
      </c>
      <c r="D22" s="158">
        <v>6.4000000000000003E-3</v>
      </c>
      <c r="E22" s="158">
        <v>8.5000000000000006E-3</v>
      </c>
      <c r="F22" s="158">
        <v>6.4000000000000003E-3</v>
      </c>
    </row>
    <row r="23" spans="1:6" s="154" customFormat="1">
      <c r="A23" s="159" t="s">
        <v>677</v>
      </c>
      <c r="B23" s="160" t="s">
        <v>678</v>
      </c>
      <c r="C23" s="161">
        <v>0.1106</v>
      </c>
      <c r="D23" s="161">
        <v>8.3299999999999999E-2</v>
      </c>
      <c r="E23" s="161">
        <v>0.1106</v>
      </c>
      <c r="F23" s="161">
        <v>8.3299999999999999E-2</v>
      </c>
    </row>
    <row r="24" spans="1:6" s="154" customFormat="1">
      <c r="A24" s="156" t="s">
        <v>679</v>
      </c>
      <c r="B24" s="157" t="s">
        <v>473</v>
      </c>
      <c r="C24" s="158">
        <v>5.9999999999999995E-4</v>
      </c>
      <c r="D24" s="158">
        <v>4.0000000000000002E-4</v>
      </c>
      <c r="E24" s="158">
        <v>5.9999999999999995E-4</v>
      </c>
      <c r="F24" s="158">
        <v>4.0000000000000002E-4</v>
      </c>
    </row>
    <row r="25" spans="1:6" s="154" customFormat="1">
      <c r="A25" s="159" t="s">
        <v>680</v>
      </c>
      <c r="B25" s="160" t="s">
        <v>681</v>
      </c>
      <c r="C25" s="161">
        <v>7.4000000000000003E-3</v>
      </c>
      <c r="D25" s="161">
        <v>5.5999999999999999E-3</v>
      </c>
      <c r="E25" s="161">
        <v>7.4000000000000003E-3</v>
      </c>
      <c r="F25" s="161">
        <v>5.5999999999999999E-3</v>
      </c>
    </row>
    <row r="26" spans="1:6" s="154" customFormat="1">
      <c r="A26" s="156" t="s">
        <v>682</v>
      </c>
      <c r="B26" s="157" t="s">
        <v>683</v>
      </c>
      <c r="C26" s="158">
        <v>2.06E-2</v>
      </c>
      <c r="D26" s="156" t="s">
        <v>673</v>
      </c>
      <c r="E26" s="158">
        <v>2.06E-2</v>
      </c>
      <c r="F26" s="156" t="s">
        <v>673</v>
      </c>
    </row>
    <row r="27" spans="1:6" s="154" customFormat="1">
      <c r="A27" s="159" t="s">
        <v>684</v>
      </c>
      <c r="B27" s="160" t="s">
        <v>685</v>
      </c>
      <c r="C27" s="161">
        <v>1E-3</v>
      </c>
      <c r="D27" s="161">
        <v>8.0000000000000004E-4</v>
      </c>
      <c r="E27" s="161">
        <v>1E-3</v>
      </c>
      <c r="F27" s="161">
        <v>8.0000000000000004E-4</v>
      </c>
    </row>
    <row r="28" spans="1:6" s="154" customFormat="1">
      <c r="A28" s="156" t="s">
        <v>686</v>
      </c>
      <c r="B28" s="157" t="s">
        <v>687</v>
      </c>
      <c r="C28" s="158">
        <v>0.1129</v>
      </c>
      <c r="D28" s="158">
        <v>8.5099999999999995E-2</v>
      </c>
      <c r="E28" s="158">
        <v>0.1129</v>
      </c>
      <c r="F28" s="158">
        <v>8.5099999999999995E-2</v>
      </c>
    </row>
    <row r="29" spans="1:6" s="154" customFormat="1">
      <c r="A29" s="159" t="s">
        <v>688</v>
      </c>
      <c r="B29" s="160" t="s">
        <v>689</v>
      </c>
      <c r="C29" s="161">
        <v>4.0000000000000002E-4</v>
      </c>
      <c r="D29" s="161">
        <v>2.9999999999999997E-4</v>
      </c>
      <c r="E29" s="161">
        <v>4.0000000000000002E-4</v>
      </c>
      <c r="F29" s="161">
        <v>2.9999999999999997E-4</v>
      </c>
    </row>
    <row r="30" spans="1:6" s="154" customFormat="1">
      <c r="A30" s="164" t="s">
        <v>416</v>
      </c>
      <c r="B30" s="164" t="s">
        <v>73</v>
      </c>
      <c r="C30" s="165">
        <v>0.4854</v>
      </c>
      <c r="D30" s="165">
        <v>0.18190000000000001</v>
      </c>
      <c r="E30" s="165">
        <v>0.4854</v>
      </c>
      <c r="F30" s="165">
        <v>0.18190000000000001</v>
      </c>
    </row>
    <row r="31" spans="1:6" s="154" customFormat="1">
      <c r="A31" s="426" t="s">
        <v>690</v>
      </c>
      <c r="B31" s="427"/>
      <c r="C31" s="427"/>
      <c r="D31" s="427"/>
      <c r="E31" s="427"/>
      <c r="F31" s="428"/>
    </row>
    <row r="32" spans="1:6" s="154" customFormat="1">
      <c r="A32" s="156" t="s">
        <v>691</v>
      </c>
      <c r="B32" s="157" t="s">
        <v>474</v>
      </c>
      <c r="C32" s="158">
        <v>4.5699999999999998E-2</v>
      </c>
      <c r="D32" s="158">
        <v>3.4500000000000003E-2</v>
      </c>
      <c r="E32" s="158">
        <v>4.5699999999999998E-2</v>
      </c>
      <c r="F32" s="158">
        <v>3.4500000000000003E-2</v>
      </c>
    </row>
    <row r="33" spans="1:6" s="154" customFormat="1">
      <c r="A33" s="159" t="s">
        <v>692</v>
      </c>
      <c r="B33" s="160" t="s">
        <v>475</v>
      </c>
      <c r="C33" s="161">
        <v>1.1000000000000001E-3</v>
      </c>
      <c r="D33" s="161">
        <v>8.0000000000000004E-4</v>
      </c>
      <c r="E33" s="161">
        <v>1.1000000000000001E-3</v>
      </c>
      <c r="F33" s="161">
        <v>8.0000000000000004E-4</v>
      </c>
    </row>
    <row r="34" spans="1:6" s="154" customFormat="1">
      <c r="A34" s="156" t="s">
        <v>693</v>
      </c>
      <c r="B34" s="157" t="s">
        <v>476</v>
      </c>
      <c r="C34" s="158">
        <v>3.3099999999999997E-2</v>
      </c>
      <c r="D34" s="158">
        <v>2.5000000000000001E-2</v>
      </c>
      <c r="E34" s="158">
        <v>3.3099999999999997E-2</v>
      </c>
      <c r="F34" s="158">
        <v>2.5000000000000001E-2</v>
      </c>
    </row>
    <row r="35" spans="1:6" s="154" customFormat="1">
      <c r="A35" s="159" t="s">
        <v>694</v>
      </c>
      <c r="B35" s="160" t="s">
        <v>477</v>
      </c>
      <c r="C35" s="161">
        <v>2.6100000000000002E-2</v>
      </c>
      <c r="D35" s="161">
        <v>1.9599999999999999E-2</v>
      </c>
      <c r="E35" s="161">
        <v>2.6100000000000002E-2</v>
      </c>
      <c r="F35" s="161">
        <v>1.9599999999999999E-2</v>
      </c>
    </row>
    <row r="36" spans="1:6" s="154" customFormat="1">
      <c r="A36" s="156" t="s">
        <v>695</v>
      </c>
      <c r="B36" s="157" t="s">
        <v>478</v>
      </c>
      <c r="C36" s="158">
        <v>3.8E-3</v>
      </c>
      <c r="D36" s="158">
        <v>2.8999999999999998E-3</v>
      </c>
      <c r="E36" s="158">
        <v>3.8E-3</v>
      </c>
      <c r="F36" s="158">
        <v>2.8999999999999998E-3</v>
      </c>
    </row>
    <row r="37" spans="1:6" s="154" customFormat="1">
      <c r="A37" s="162" t="s">
        <v>390</v>
      </c>
      <c r="B37" s="162" t="s">
        <v>73</v>
      </c>
      <c r="C37" s="163">
        <v>0.10979999999999999</v>
      </c>
      <c r="D37" s="163">
        <v>8.2799999999999999E-2</v>
      </c>
      <c r="E37" s="163">
        <v>0.10979999999999999</v>
      </c>
      <c r="F37" s="163">
        <v>8.2799999999999999E-2</v>
      </c>
    </row>
    <row r="38" spans="1:6" s="154" customFormat="1">
      <c r="A38" s="426" t="s">
        <v>696</v>
      </c>
      <c r="B38" s="427"/>
      <c r="C38" s="427"/>
      <c r="D38" s="427"/>
      <c r="E38" s="427"/>
      <c r="F38" s="428"/>
    </row>
    <row r="39" spans="1:6" s="154" customFormat="1">
      <c r="A39" s="156" t="s">
        <v>697</v>
      </c>
      <c r="B39" s="157" t="s">
        <v>479</v>
      </c>
      <c r="C39" s="158">
        <v>8.1500000000000003E-2</v>
      </c>
      <c r="D39" s="158">
        <v>3.0599999999999999E-2</v>
      </c>
      <c r="E39" s="158">
        <v>0.17860000000000001</v>
      </c>
      <c r="F39" s="158">
        <v>6.6900000000000001E-2</v>
      </c>
    </row>
    <row r="40" spans="1:6" s="154" customFormat="1" ht="24">
      <c r="A40" s="159" t="s">
        <v>698</v>
      </c>
      <c r="B40" s="160" t="s">
        <v>480</v>
      </c>
      <c r="C40" s="161">
        <v>3.8E-3</v>
      </c>
      <c r="D40" s="161">
        <v>2.8999999999999998E-3</v>
      </c>
      <c r="E40" s="161">
        <v>4.1000000000000003E-3</v>
      </c>
      <c r="F40" s="161">
        <v>3.0999999999999999E-3</v>
      </c>
    </row>
    <row r="41" spans="1:6" s="154" customFormat="1">
      <c r="A41" s="164" t="s">
        <v>427</v>
      </c>
      <c r="B41" s="164" t="s">
        <v>73</v>
      </c>
      <c r="C41" s="165">
        <v>8.5300000000000001E-2</v>
      </c>
      <c r="D41" s="165">
        <v>3.3500000000000002E-2</v>
      </c>
      <c r="E41" s="165">
        <v>0.1827</v>
      </c>
      <c r="F41" s="165">
        <v>7.0000000000000007E-2</v>
      </c>
    </row>
    <row r="42" spans="1:6" s="154" customFormat="1">
      <c r="A42" s="426" t="s">
        <v>699</v>
      </c>
      <c r="B42" s="428"/>
      <c r="C42" s="166">
        <v>0.84850000000000003</v>
      </c>
      <c r="D42" s="166">
        <v>0.4662</v>
      </c>
      <c r="E42" s="166">
        <v>1.1458999999999999</v>
      </c>
      <c r="F42" s="166">
        <v>0.70269999999999999</v>
      </c>
    </row>
    <row r="43" spans="1:6" s="154" customFormat="1">
      <c r="A43" s="167"/>
      <c r="C43" s="168"/>
      <c r="D43" s="168"/>
    </row>
    <row r="44" spans="1:6" s="154" customFormat="1">
      <c r="A44" s="167"/>
      <c r="C44" s="168"/>
      <c r="D44" s="168"/>
    </row>
    <row r="45" spans="1:6" s="154" customFormat="1">
      <c r="A45" s="167"/>
      <c r="C45" s="168"/>
      <c r="D45" s="168"/>
    </row>
    <row r="46" spans="1:6" s="154" customFormat="1">
      <c r="A46" s="167"/>
      <c r="C46" s="168"/>
      <c r="D46" s="168"/>
    </row>
    <row r="47" spans="1:6" s="154" customFormat="1">
      <c r="A47" s="167"/>
      <c r="C47" s="168"/>
      <c r="D47" s="168"/>
    </row>
    <row r="48" spans="1:6" s="154" customFormat="1">
      <c r="A48" s="167"/>
      <c r="C48" s="168"/>
      <c r="D48" s="168"/>
    </row>
    <row r="49" spans="1:4" s="154" customFormat="1">
      <c r="A49" s="167"/>
      <c r="C49" s="168"/>
      <c r="D49" s="168"/>
    </row>
  </sheetData>
  <mergeCells count="11">
    <mergeCell ref="A8:F8"/>
    <mergeCell ref="A19:F19"/>
    <mergeCell ref="A31:F31"/>
    <mergeCell ref="A38:F38"/>
    <mergeCell ref="A42:B42"/>
    <mergeCell ref="A2:F2"/>
    <mergeCell ref="A4:F4"/>
    <mergeCell ref="A6:A7"/>
    <mergeCell ref="B6:B7"/>
    <mergeCell ref="C6:D6"/>
    <mergeCell ref="E6:F6"/>
  </mergeCells>
  <pageMargins left="0.21" right="0.34" top="1.68" bottom="0.95" header="0.24" footer="0.2"/>
  <pageSetup paperSize="9" scale="75" fitToHeight="0" orientation="portrait" r:id="rId1"/>
  <headerFooter>
    <oddHeader>&amp;C&amp;G</oddHeader>
    <oddFooter>&amp;L&amp;G&amp;RPágina &amp;P de &amp;N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  <pageSetUpPr fitToPage="1"/>
  </sheetPr>
  <dimension ref="A1:AC39"/>
  <sheetViews>
    <sheetView view="pageBreakPreview" zoomScale="85" zoomScaleNormal="85" zoomScaleSheetLayoutView="85" zoomScalePageLayoutView="85" workbookViewId="0">
      <selection activeCell="G17" sqref="G17"/>
    </sheetView>
  </sheetViews>
  <sheetFormatPr defaultRowHeight="12.75"/>
  <cols>
    <col min="1" max="2" width="12.875" style="190" customWidth="1"/>
    <col min="3" max="3" width="15" style="190" hidden="1" customWidth="1"/>
    <col min="4" max="4" width="6.5" style="190" hidden="1" customWidth="1"/>
    <col min="5" max="5" width="52.125" style="184" bestFit="1" customWidth="1"/>
    <col min="6" max="6" width="7.5" style="190" customWidth="1"/>
    <col min="7" max="9" width="11.125" style="191" customWidth="1"/>
    <col min="10" max="10" width="1.375" style="191" customWidth="1"/>
    <col min="11" max="11" width="22.75" style="192" bestFit="1" customWidth="1"/>
    <col min="12" max="12" width="1.125" style="184" customWidth="1"/>
    <col min="13" max="27" width="8.75" style="193" customWidth="1"/>
    <col min="28" max="28" width="9" style="184"/>
    <col min="29" max="29" width="11.625" style="184" bestFit="1" customWidth="1"/>
    <col min="30" max="16384" width="9" style="184"/>
  </cols>
  <sheetData>
    <row r="1" spans="1:27">
      <c r="A1" s="179"/>
      <c r="B1" s="179"/>
      <c r="C1" s="179"/>
      <c r="D1" s="179"/>
      <c r="E1" s="180"/>
      <c r="F1" s="179"/>
      <c r="G1" s="181"/>
      <c r="H1" s="181"/>
      <c r="I1" s="181"/>
      <c r="J1" s="181"/>
      <c r="K1" s="182"/>
      <c r="L1" s="180"/>
      <c r="M1" s="183"/>
      <c r="N1" s="183"/>
      <c r="O1" s="183"/>
      <c r="P1" s="183"/>
      <c r="Q1" s="183"/>
      <c r="R1" s="183"/>
      <c r="S1" s="183"/>
      <c r="T1" s="183"/>
      <c r="U1" s="183"/>
      <c r="V1" s="183"/>
      <c r="W1" s="183"/>
      <c r="X1" s="183"/>
      <c r="Y1" s="183"/>
      <c r="Z1" s="183"/>
      <c r="AA1" s="183"/>
    </row>
    <row r="2" spans="1:27">
      <c r="A2" s="179"/>
      <c r="B2" s="179"/>
      <c r="C2" s="179"/>
      <c r="D2" s="179"/>
      <c r="E2" s="180"/>
      <c r="F2" s="180"/>
      <c r="G2" s="181"/>
      <c r="H2" s="181"/>
      <c r="I2" s="181"/>
      <c r="J2" s="181"/>
      <c r="K2" s="182"/>
      <c r="L2" s="180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</row>
    <row r="3" spans="1:27" ht="15.75" customHeight="1">
      <c r="A3" s="179"/>
      <c r="B3" s="185"/>
      <c r="C3" s="185"/>
      <c r="D3" s="185"/>
      <c r="E3" s="185" t="s">
        <v>743</v>
      </c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  <c r="AA3" s="185"/>
    </row>
    <row r="4" spans="1:27" ht="15.75" customHeight="1">
      <c r="A4" s="179"/>
      <c r="B4" s="185"/>
      <c r="C4" s="185"/>
      <c r="D4" s="185"/>
      <c r="E4" s="186" t="s">
        <v>744</v>
      </c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</row>
    <row r="5" spans="1:27" ht="15.75" customHeight="1">
      <c r="A5" s="429" t="s">
        <v>745</v>
      </c>
      <c r="B5" s="430"/>
      <c r="C5" s="431" t="s">
        <v>746</v>
      </c>
      <c r="D5" s="432"/>
      <c r="E5" s="430"/>
      <c r="F5" s="431" t="s">
        <v>747</v>
      </c>
      <c r="G5" s="432"/>
      <c r="H5" s="430"/>
      <c r="I5" s="431" t="s">
        <v>748</v>
      </c>
      <c r="J5" s="432"/>
      <c r="K5" s="430"/>
      <c r="L5" s="431" t="s">
        <v>749</v>
      </c>
      <c r="M5" s="432"/>
      <c r="N5" s="432"/>
      <c r="O5" s="432"/>
      <c r="P5" s="432"/>
      <c r="Q5" s="432"/>
      <c r="R5" s="430"/>
      <c r="S5" s="431" t="s">
        <v>750</v>
      </c>
      <c r="T5" s="432"/>
      <c r="U5" s="432"/>
      <c r="V5" s="432"/>
      <c r="W5" s="432"/>
      <c r="X5" s="430"/>
      <c r="Y5" s="433" t="s">
        <v>751</v>
      </c>
      <c r="Z5" s="434"/>
      <c r="AA5" s="435"/>
    </row>
    <row r="6" spans="1:27" ht="15.75" customHeight="1">
      <c r="A6" s="442" t="s">
        <v>654</v>
      </c>
      <c r="B6" s="444"/>
      <c r="C6" s="447">
        <v>943192</v>
      </c>
      <c r="D6" s="448"/>
      <c r="E6" s="449"/>
      <c r="F6" s="445" t="str">
        <f>'PLE 2'!F6</f>
        <v>JOÃO PESSOA</v>
      </c>
      <c r="G6" s="443"/>
      <c r="H6" s="444"/>
      <c r="I6" s="445" t="s">
        <v>824</v>
      </c>
      <c r="J6" s="443"/>
      <c r="K6" s="444"/>
      <c r="L6" s="445" t="s">
        <v>825</v>
      </c>
      <c r="M6" s="443"/>
      <c r="N6" s="443"/>
      <c r="O6" s="443"/>
      <c r="P6" s="443"/>
      <c r="Q6" s="443"/>
      <c r="R6" s="444"/>
      <c r="S6" s="445"/>
      <c r="T6" s="443"/>
      <c r="U6" s="443"/>
      <c r="V6" s="443"/>
      <c r="W6" s="443"/>
      <c r="X6" s="444"/>
      <c r="Y6" s="450"/>
      <c r="Z6" s="451"/>
      <c r="AA6" s="452"/>
    </row>
    <row r="7" spans="1:27" ht="9" customHeight="1">
      <c r="A7" s="180"/>
      <c r="B7" s="180"/>
      <c r="C7" s="180"/>
      <c r="D7" s="180"/>
      <c r="E7" s="180"/>
      <c r="F7" s="180"/>
      <c r="G7" s="180"/>
      <c r="H7" s="180"/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180"/>
      <c r="U7" s="180"/>
      <c r="V7" s="180"/>
      <c r="W7" s="180"/>
      <c r="X7" s="180"/>
      <c r="Y7" s="180"/>
      <c r="Z7" s="180"/>
      <c r="AA7" s="180"/>
    </row>
    <row r="8" spans="1:27" ht="15.75" customHeight="1">
      <c r="A8" s="429" t="s">
        <v>752</v>
      </c>
      <c r="B8" s="432"/>
      <c r="C8" s="432"/>
      <c r="D8" s="432"/>
      <c r="E8" s="432"/>
      <c r="F8" s="432"/>
      <c r="G8" s="432"/>
      <c r="H8" s="430"/>
      <c r="I8" s="431" t="s">
        <v>753</v>
      </c>
      <c r="J8" s="432"/>
      <c r="K8" s="430"/>
      <c r="L8" s="431" t="s">
        <v>754</v>
      </c>
      <c r="M8" s="432"/>
      <c r="N8" s="432"/>
      <c r="O8" s="432"/>
      <c r="P8" s="432"/>
      <c r="Q8" s="432"/>
      <c r="R8" s="430"/>
      <c r="S8" s="431" t="s">
        <v>755</v>
      </c>
      <c r="T8" s="432"/>
      <c r="U8" s="432"/>
      <c r="V8" s="432"/>
      <c r="W8" s="432"/>
      <c r="X8" s="432"/>
      <c r="Y8" s="432"/>
      <c r="Z8" s="432"/>
      <c r="AA8" s="441"/>
    </row>
    <row r="9" spans="1:27" ht="15.75" customHeight="1">
      <c r="A9" s="442" t="s">
        <v>827</v>
      </c>
      <c r="B9" s="443"/>
      <c r="C9" s="443"/>
      <c r="D9" s="443"/>
      <c r="E9" s="443"/>
      <c r="F9" s="443"/>
      <c r="G9" s="443"/>
      <c r="H9" s="444"/>
      <c r="I9" s="445" t="s">
        <v>828</v>
      </c>
      <c r="J9" s="443"/>
      <c r="K9" s="444"/>
      <c r="L9" s="445" t="s">
        <v>826</v>
      </c>
      <c r="M9" s="443"/>
      <c r="N9" s="443"/>
      <c r="O9" s="443"/>
      <c r="P9" s="443"/>
      <c r="Q9" s="443"/>
      <c r="R9" s="444"/>
      <c r="S9" s="445" t="s">
        <v>647</v>
      </c>
      <c r="T9" s="443"/>
      <c r="U9" s="443"/>
      <c r="V9" s="443"/>
      <c r="W9" s="443"/>
      <c r="X9" s="443"/>
      <c r="Y9" s="443"/>
      <c r="Z9" s="443"/>
      <c r="AA9" s="446"/>
    </row>
    <row r="10" spans="1:27" ht="9" customHeight="1">
      <c r="A10" s="180"/>
      <c r="B10" s="180"/>
      <c r="C10" s="180"/>
      <c r="D10" s="180"/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180"/>
      <c r="X10" s="180"/>
      <c r="Y10" s="180"/>
      <c r="Z10" s="180"/>
      <c r="AA10" s="180"/>
    </row>
    <row r="11" spans="1:27" ht="15.75" customHeight="1">
      <c r="A11" s="429" t="s">
        <v>756</v>
      </c>
      <c r="B11" s="430"/>
      <c r="C11" s="431" t="s">
        <v>757</v>
      </c>
      <c r="D11" s="432"/>
      <c r="E11" s="432"/>
      <c r="F11" s="432"/>
      <c r="G11" s="432"/>
      <c r="H11" s="430"/>
      <c r="I11" s="431" t="s">
        <v>758</v>
      </c>
      <c r="J11" s="432"/>
      <c r="K11" s="430"/>
      <c r="L11" s="431" t="s">
        <v>759</v>
      </c>
      <c r="M11" s="432"/>
      <c r="N11" s="432"/>
      <c r="O11" s="432"/>
      <c r="P11" s="432"/>
      <c r="Q11" s="432"/>
      <c r="R11" s="432"/>
      <c r="S11" s="432"/>
      <c r="T11" s="432"/>
      <c r="U11" s="432"/>
      <c r="V11" s="432"/>
      <c r="W11" s="432"/>
      <c r="X11" s="430"/>
      <c r="Y11" s="433" t="s">
        <v>760</v>
      </c>
      <c r="Z11" s="434"/>
      <c r="AA11" s="435"/>
    </row>
    <row r="12" spans="1:27" ht="15.75" customHeight="1">
      <c r="A12" s="436"/>
      <c r="B12" s="437"/>
      <c r="C12" s="438"/>
      <c r="D12" s="439"/>
      <c r="E12" s="439"/>
      <c r="F12" s="439"/>
      <c r="G12" s="439"/>
      <c r="H12" s="437"/>
      <c r="I12" s="438"/>
      <c r="J12" s="439"/>
      <c r="K12" s="437"/>
      <c r="L12" s="439" t="s">
        <v>647</v>
      </c>
      <c r="M12" s="439"/>
      <c r="N12" s="439"/>
      <c r="O12" s="439"/>
      <c r="P12" s="439"/>
      <c r="Q12" s="439"/>
      <c r="R12" s="439"/>
      <c r="S12" s="439"/>
      <c r="T12" s="439"/>
      <c r="U12" s="439"/>
      <c r="V12" s="439"/>
      <c r="W12" s="439"/>
      <c r="X12" s="437"/>
      <c r="Y12" s="438"/>
      <c r="Z12" s="439"/>
      <c r="AA12" s="440"/>
    </row>
    <row r="13" spans="1:27">
      <c r="F13" s="184"/>
    </row>
    <row r="14" spans="1:27" ht="171.75" customHeight="1">
      <c r="A14" s="194" t="s">
        <v>829</v>
      </c>
      <c r="B14" s="195"/>
      <c r="C14" s="195"/>
      <c r="D14" s="195"/>
      <c r="E14" s="195"/>
      <c r="F14" s="195"/>
      <c r="G14" s="196"/>
      <c r="H14" s="196"/>
      <c r="I14" s="196"/>
      <c r="J14" s="196"/>
      <c r="K14" s="197" t="s">
        <v>761</v>
      </c>
      <c r="M14" s="198" t="s">
        <v>484</v>
      </c>
      <c r="N14" s="198" t="s">
        <v>513</v>
      </c>
      <c r="O14" s="198" t="s">
        <v>514</v>
      </c>
      <c r="P14" s="198" t="s">
        <v>515</v>
      </c>
      <c r="Q14" s="198" t="s">
        <v>516</v>
      </c>
      <c r="R14" s="199"/>
      <c r="S14" s="199"/>
      <c r="T14" s="198"/>
      <c r="U14" s="199"/>
      <c r="V14" s="199"/>
      <c r="W14" s="198"/>
      <c r="X14" s="198"/>
      <c r="Y14" s="198"/>
      <c r="Z14" s="198"/>
      <c r="AA14" s="198"/>
    </row>
    <row r="15" spans="1:27" ht="25.5">
      <c r="A15" s="200" t="s">
        <v>762</v>
      </c>
      <c r="B15" s="200" t="s">
        <v>105</v>
      </c>
      <c r="C15" s="200"/>
      <c r="D15" s="200"/>
      <c r="E15" s="200" t="s">
        <v>69</v>
      </c>
      <c r="F15" s="200" t="s">
        <v>619</v>
      </c>
      <c r="G15" s="201" t="s">
        <v>601</v>
      </c>
      <c r="H15" s="201" t="s">
        <v>763</v>
      </c>
      <c r="I15" s="201" t="s">
        <v>764</v>
      </c>
      <c r="J15" s="196"/>
      <c r="K15" s="202" t="s">
        <v>765</v>
      </c>
      <c r="M15" s="203">
        <v>1</v>
      </c>
      <c r="N15" s="203">
        <v>2</v>
      </c>
      <c r="O15" s="203">
        <v>3</v>
      </c>
      <c r="P15" s="203">
        <v>4</v>
      </c>
      <c r="Q15" s="203">
        <v>5</v>
      </c>
      <c r="R15" s="203">
        <v>6</v>
      </c>
      <c r="S15" s="203">
        <v>7</v>
      </c>
      <c r="T15" s="203">
        <v>8</v>
      </c>
      <c r="U15" s="203">
        <v>9</v>
      </c>
      <c r="V15" s="203">
        <v>10</v>
      </c>
      <c r="W15" s="203">
        <v>11</v>
      </c>
      <c r="X15" s="203">
        <v>12</v>
      </c>
      <c r="Y15" s="203">
        <v>13</v>
      </c>
      <c r="Z15" s="203">
        <v>14</v>
      </c>
      <c r="AA15" s="203">
        <v>15</v>
      </c>
    </row>
    <row r="16" spans="1:27" ht="4.5" customHeight="1">
      <c r="B16" s="184"/>
      <c r="C16" s="184"/>
      <c r="D16" s="184"/>
      <c r="F16" s="184"/>
      <c r="G16" s="204"/>
      <c r="H16" s="204"/>
      <c r="I16" s="184"/>
      <c r="J16" s="196"/>
      <c r="K16" s="205"/>
    </row>
    <row r="17" spans="1:29">
      <c r="A17" s="206" t="s">
        <v>762</v>
      </c>
      <c r="B17" s="207">
        <v>1</v>
      </c>
      <c r="C17" s="208"/>
      <c r="D17" s="208"/>
      <c r="E17" s="209" t="s">
        <v>110</v>
      </c>
      <c r="F17" s="209"/>
      <c r="G17" s="209"/>
      <c r="H17" s="209"/>
      <c r="I17" s="210">
        <v>3126.26</v>
      </c>
      <c r="J17" s="196"/>
      <c r="K17" s="211"/>
      <c r="M17" s="211"/>
      <c r="N17" s="211"/>
      <c r="O17" s="211"/>
      <c r="P17" s="211"/>
      <c r="Q17" s="211"/>
      <c r="R17" s="212"/>
      <c r="S17" s="212"/>
      <c r="T17" s="212"/>
      <c r="U17" s="212"/>
      <c r="V17" s="212"/>
      <c r="W17" s="212"/>
      <c r="X17" s="212"/>
      <c r="Y17" s="212"/>
      <c r="Z17" s="212"/>
      <c r="AA17" s="212"/>
    </row>
    <row r="18" spans="1:29" ht="38.25">
      <c r="A18" s="213" t="s">
        <v>766</v>
      </c>
      <c r="B18" s="214" t="s">
        <v>288</v>
      </c>
      <c r="C18" s="214">
        <v>103689</v>
      </c>
      <c r="D18" s="214" t="s">
        <v>79</v>
      </c>
      <c r="E18" s="215" t="s">
        <v>486</v>
      </c>
      <c r="F18" s="214" t="s">
        <v>76</v>
      </c>
      <c r="G18" s="216">
        <v>8</v>
      </c>
      <c r="H18" s="217">
        <v>362.16</v>
      </c>
      <c r="I18" s="218">
        <v>2897.28</v>
      </c>
      <c r="J18" s="196"/>
      <c r="K18" s="219" t="s">
        <v>831</v>
      </c>
      <c r="M18" s="219">
        <v>8</v>
      </c>
      <c r="N18" s="219"/>
      <c r="O18" s="219"/>
      <c r="P18" s="219"/>
      <c r="Q18" s="219"/>
      <c r="R18" s="211"/>
      <c r="S18" s="211"/>
      <c r="T18" s="211"/>
      <c r="U18" s="211"/>
      <c r="V18" s="211"/>
      <c r="W18" s="211"/>
      <c r="X18" s="211"/>
      <c r="Y18" s="211"/>
      <c r="Z18" s="211"/>
      <c r="AA18" s="211"/>
      <c r="AC18" s="184" t="b">
        <f>M18+O18+N18+P18+Q18=G18</f>
        <v>1</v>
      </c>
    </row>
    <row r="19" spans="1:29">
      <c r="A19" s="213" t="s">
        <v>766</v>
      </c>
      <c r="B19" s="214" t="s">
        <v>289</v>
      </c>
      <c r="C19" s="214">
        <v>99064</v>
      </c>
      <c r="D19" s="214" t="s">
        <v>79</v>
      </c>
      <c r="E19" s="215" t="s">
        <v>112</v>
      </c>
      <c r="F19" s="214" t="s">
        <v>113</v>
      </c>
      <c r="G19" s="216">
        <v>467.3</v>
      </c>
      <c r="H19" s="217">
        <v>0.49</v>
      </c>
      <c r="I19" s="218">
        <v>228.98000000000002</v>
      </c>
      <c r="J19" s="196"/>
      <c r="K19" s="219" t="s">
        <v>831</v>
      </c>
      <c r="M19" s="219">
        <v>44</v>
      </c>
      <c r="N19" s="219">
        <v>42</v>
      </c>
      <c r="O19" s="219">
        <v>154.19999999999999</v>
      </c>
      <c r="P19" s="219">
        <v>37.1</v>
      </c>
      <c r="Q19" s="219">
        <v>190</v>
      </c>
      <c r="R19" s="211"/>
      <c r="S19" s="211"/>
      <c r="T19" s="211"/>
      <c r="U19" s="211"/>
      <c r="V19" s="211"/>
      <c r="W19" s="211"/>
      <c r="X19" s="211"/>
      <c r="Y19" s="211"/>
      <c r="Z19" s="211"/>
      <c r="AA19" s="211"/>
      <c r="AC19" s="184" t="b">
        <f t="shared" ref="AC19:AC37" si="0">M19+O19+N19+P19+Q19=G19</f>
        <v>1</v>
      </c>
    </row>
    <row r="20" spans="1:29">
      <c r="A20" s="206" t="s">
        <v>762</v>
      </c>
      <c r="B20" s="207">
        <v>2</v>
      </c>
      <c r="C20" s="208"/>
      <c r="D20" s="208"/>
      <c r="E20" s="209" t="s">
        <v>115</v>
      </c>
      <c r="F20" s="209"/>
      <c r="G20" s="209"/>
      <c r="H20" s="209"/>
      <c r="I20" s="210">
        <v>2473.56</v>
      </c>
      <c r="J20" s="196"/>
      <c r="K20" s="211"/>
      <c r="M20" s="211"/>
      <c r="N20" s="211"/>
      <c r="O20" s="211"/>
      <c r="P20" s="211"/>
      <c r="Q20" s="211"/>
      <c r="R20" s="211"/>
      <c r="S20" s="211"/>
      <c r="T20" s="211"/>
      <c r="U20" s="211"/>
      <c r="V20" s="211"/>
      <c r="W20" s="211"/>
      <c r="X20" s="211"/>
      <c r="Y20" s="211"/>
      <c r="Z20" s="211"/>
      <c r="AA20" s="211"/>
      <c r="AC20" s="184" t="b">
        <f t="shared" si="0"/>
        <v>1</v>
      </c>
    </row>
    <row r="21" spans="1:29" ht="25.5">
      <c r="A21" s="213" t="s">
        <v>766</v>
      </c>
      <c r="B21" s="214" t="s">
        <v>290</v>
      </c>
      <c r="C21" s="214">
        <v>100575</v>
      </c>
      <c r="D21" s="214" t="s">
        <v>79</v>
      </c>
      <c r="E21" s="215" t="s">
        <v>489</v>
      </c>
      <c r="F21" s="214" t="s">
        <v>76</v>
      </c>
      <c r="G21" s="216">
        <v>4532.8099999999995</v>
      </c>
      <c r="H21" s="217">
        <v>0.14000000000000001</v>
      </c>
      <c r="I21" s="218">
        <v>634.58999999999992</v>
      </c>
      <c r="J21" s="196"/>
      <c r="K21" s="219" t="s">
        <v>832</v>
      </c>
      <c r="M21" s="219">
        <f>M32</f>
        <v>426.8</v>
      </c>
      <c r="N21" s="219">
        <f t="shared" ref="N21:Q21" si="1">N32</f>
        <v>407.4</v>
      </c>
      <c r="O21" s="219">
        <f t="shared" si="1"/>
        <v>1495.74</v>
      </c>
      <c r="P21" s="219">
        <f t="shared" si="1"/>
        <v>359.87</v>
      </c>
      <c r="Q21" s="219">
        <f t="shared" si="1"/>
        <v>1843</v>
      </c>
      <c r="R21" s="211"/>
      <c r="S21" s="211"/>
      <c r="T21" s="211"/>
      <c r="U21" s="211"/>
      <c r="V21" s="211"/>
      <c r="W21" s="211"/>
      <c r="X21" s="211"/>
      <c r="Y21" s="211"/>
      <c r="Z21" s="211"/>
      <c r="AA21" s="211"/>
      <c r="AC21" s="184" t="b">
        <f t="shared" si="0"/>
        <v>1</v>
      </c>
    </row>
    <row r="22" spans="1:29">
      <c r="A22" s="213" t="s">
        <v>766</v>
      </c>
      <c r="B22" s="214" t="s">
        <v>481</v>
      </c>
      <c r="C22" s="214" t="s">
        <v>491</v>
      </c>
      <c r="D22" s="214" t="s">
        <v>74</v>
      </c>
      <c r="E22" s="220" t="s">
        <v>492</v>
      </c>
      <c r="F22" s="214" t="s">
        <v>80</v>
      </c>
      <c r="G22" s="216">
        <v>23.58</v>
      </c>
      <c r="H22" s="217">
        <v>8.6999999999999993</v>
      </c>
      <c r="I22" s="218">
        <v>205.15</v>
      </c>
      <c r="J22" s="196"/>
      <c r="K22" s="219" t="s">
        <v>832</v>
      </c>
      <c r="M22" s="219">
        <v>23.58</v>
      </c>
      <c r="N22" s="219"/>
      <c r="O22" s="219"/>
      <c r="P22" s="219"/>
      <c r="Q22" s="219"/>
      <c r="R22" s="211"/>
      <c r="S22" s="211"/>
      <c r="T22" s="211"/>
      <c r="U22" s="211"/>
      <c r="V22" s="211"/>
      <c r="W22" s="211"/>
      <c r="X22" s="211"/>
      <c r="Y22" s="211"/>
      <c r="Z22" s="211"/>
      <c r="AA22" s="211"/>
      <c r="AC22" s="184" t="b">
        <f t="shared" si="0"/>
        <v>1</v>
      </c>
    </row>
    <row r="23" spans="1:29" ht="38.25">
      <c r="A23" s="213" t="s">
        <v>766</v>
      </c>
      <c r="B23" s="214" t="s">
        <v>482</v>
      </c>
      <c r="C23" s="214">
        <v>101126</v>
      </c>
      <c r="D23" s="214" t="s">
        <v>79</v>
      </c>
      <c r="E23" s="220" t="s">
        <v>495</v>
      </c>
      <c r="F23" s="214" t="s">
        <v>80</v>
      </c>
      <c r="G23" s="216">
        <v>45.74</v>
      </c>
      <c r="H23" s="217">
        <v>14.04</v>
      </c>
      <c r="I23" s="218">
        <v>642.19000000000005</v>
      </c>
      <c r="J23" s="196"/>
      <c r="K23" s="219" t="s">
        <v>832</v>
      </c>
      <c r="M23" s="219">
        <v>45.74</v>
      </c>
      <c r="N23" s="219"/>
      <c r="O23" s="219"/>
      <c r="P23" s="219"/>
      <c r="Q23" s="219"/>
      <c r="R23" s="211"/>
      <c r="S23" s="211"/>
      <c r="T23" s="211"/>
      <c r="U23" s="211"/>
      <c r="V23" s="211"/>
      <c r="W23" s="211"/>
      <c r="X23" s="211"/>
      <c r="Y23" s="211"/>
      <c r="Z23" s="211"/>
      <c r="AA23" s="211"/>
      <c r="AC23" s="184" t="b">
        <f t="shared" si="0"/>
        <v>1</v>
      </c>
    </row>
    <row r="24" spans="1:29" ht="51">
      <c r="A24" s="213" t="s">
        <v>766</v>
      </c>
      <c r="B24" s="214" t="s">
        <v>483</v>
      </c>
      <c r="C24" s="214">
        <v>103326</v>
      </c>
      <c r="D24" s="214" t="s">
        <v>79</v>
      </c>
      <c r="E24" s="220" t="s">
        <v>498</v>
      </c>
      <c r="F24" s="214" t="s">
        <v>76</v>
      </c>
      <c r="G24" s="216">
        <v>10.6</v>
      </c>
      <c r="H24" s="217">
        <v>93.55</v>
      </c>
      <c r="I24" s="218">
        <v>991.63</v>
      </c>
      <c r="J24" s="196"/>
      <c r="K24" s="219" t="s">
        <v>832</v>
      </c>
      <c r="M24" s="219">
        <v>10.6</v>
      </c>
      <c r="N24" s="219"/>
      <c r="O24" s="219"/>
      <c r="P24" s="219"/>
      <c r="Q24" s="219"/>
      <c r="R24" s="211"/>
      <c r="S24" s="211"/>
      <c r="T24" s="211"/>
      <c r="U24" s="211"/>
      <c r="V24" s="211"/>
      <c r="W24" s="211"/>
      <c r="X24" s="211"/>
      <c r="Y24" s="211"/>
      <c r="Z24" s="211"/>
      <c r="AA24" s="211"/>
      <c r="AC24" s="184" t="b">
        <f t="shared" si="0"/>
        <v>1</v>
      </c>
    </row>
    <row r="25" spans="1:29">
      <c r="A25" s="206" t="s">
        <v>762</v>
      </c>
      <c r="B25" s="207">
        <v>3</v>
      </c>
      <c r="C25" s="208"/>
      <c r="D25" s="208"/>
      <c r="E25" s="209" t="s">
        <v>119</v>
      </c>
      <c r="F25" s="209"/>
      <c r="G25" s="209"/>
      <c r="H25" s="209"/>
      <c r="I25" s="210">
        <v>416004.91</v>
      </c>
      <c r="J25" s="196"/>
      <c r="K25" s="211"/>
      <c r="M25" s="211"/>
      <c r="N25" s="211"/>
      <c r="O25" s="211"/>
      <c r="P25" s="211"/>
      <c r="Q25" s="211"/>
      <c r="R25" s="211"/>
      <c r="S25" s="211"/>
      <c r="T25" s="211"/>
      <c r="U25" s="211"/>
      <c r="V25" s="211"/>
      <c r="W25" s="211"/>
      <c r="X25" s="211"/>
      <c r="Y25" s="211"/>
      <c r="Z25" s="211"/>
      <c r="AA25" s="211"/>
      <c r="AC25" s="184" t="b">
        <f t="shared" si="0"/>
        <v>1</v>
      </c>
    </row>
    <row r="26" spans="1:29" ht="51">
      <c r="A26" s="213" t="s">
        <v>766</v>
      </c>
      <c r="B26" s="214" t="s">
        <v>737</v>
      </c>
      <c r="C26" s="214">
        <v>94273</v>
      </c>
      <c r="D26" s="214" t="s">
        <v>79</v>
      </c>
      <c r="E26" s="221" t="s">
        <v>500</v>
      </c>
      <c r="F26" s="214" t="s">
        <v>113</v>
      </c>
      <c r="G26" s="216">
        <v>920.59999999999991</v>
      </c>
      <c r="H26" s="217">
        <v>45.02</v>
      </c>
      <c r="I26" s="218">
        <v>41445.410000000003</v>
      </c>
      <c r="J26" s="196"/>
      <c r="K26" s="219" t="s">
        <v>833</v>
      </c>
      <c r="M26" s="219">
        <f>M34</f>
        <v>88</v>
      </c>
      <c r="N26" s="219">
        <f t="shared" ref="N26:Q26" si="2">N34</f>
        <v>84</v>
      </c>
      <c r="O26" s="219">
        <f t="shared" si="2"/>
        <v>294.39999999999998</v>
      </c>
      <c r="P26" s="219">
        <f t="shared" si="2"/>
        <v>74.2</v>
      </c>
      <c r="Q26" s="219">
        <f t="shared" si="2"/>
        <v>380</v>
      </c>
      <c r="R26" s="211"/>
      <c r="S26" s="211"/>
      <c r="T26" s="211"/>
      <c r="U26" s="211"/>
      <c r="V26" s="211"/>
      <c r="W26" s="211"/>
      <c r="X26" s="211"/>
      <c r="Y26" s="211"/>
      <c r="Z26" s="211"/>
      <c r="AA26" s="211"/>
      <c r="AC26" s="184" t="b">
        <f t="shared" si="0"/>
        <v>1</v>
      </c>
    </row>
    <row r="27" spans="1:29" ht="38.25">
      <c r="A27" s="213" t="s">
        <v>766</v>
      </c>
      <c r="B27" s="214" t="s">
        <v>291</v>
      </c>
      <c r="C27" s="214">
        <v>101169</v>
      </c>
      <c r="D27" s="214" t="s">
        <v>79</v>
      </c>
      <c r="E27" s="221" t="s">
        <v>123</v>
      </c>
      <c r="F27" s="214" t="s">
        <v>76</v>
      </c>
      <c r="G27" s="216">
        <v>3271.1000000000004</v>
      </c>
      <c r="H27" s="217">
        <v>90.3</v>
      </c>
      <c r="I27" s="218">
        <v>295380.33</v>
      </c>
      <c r="J27" s="196"/>
      <c r="K27" s="219" t="s">
        <v>833</v>
      </c>
      <c r="M27" s="219">
        <v>308</v>
      </c>
      <c r="N27" s="219">
        <v>294</v>
      </c>
      <c r="O27" s="219">
        <v>1079.4000000000001</v>
      </c>
      <c r="P27" s="219">
        <v>259.7</v>
      </c>
      <c r="Q27" s="219">
        <v>1330</v>
      </c>
      <c r="R27" s="211"/>
      <c r="S27" s="211"/>
      <c r="T27" s="211"/>
      <c r="U27" s="211"/>
      <c r="V27" s="211"/>
      <c r="W27" s="211"/>
      <c r="X27" s="211"/>
      <c r="Y27" s="211"/>
      <c r="Z27" s="211"/>
      <c r="AA27" s="211"/>
      <c r="AC27" s="184" t="b">
        <f t="shared" si="0"/>
        <v>1</v>
      </c>
    </row>
    <row r="28" spans="1:29" ht="38.25">
      <c r="A28" s="213" t="s">
        <v>766</v>
      </c>
      <c r="B28" s="214" t="s">
        <v>738</v>
      </c>
      <c r="C28" s="214">
        <v>94990</v>
      </c>
      <c r="D28" s="214" t="s">
        <v>79</v>
      </c>
      <c r="E28" s="221" t="s">
        <v>457</v>
      </c>
      <c r="F28" s="214" t="s">
        <v>80</v>
      </c>
      <c r="G28" s="216">
        <v>62.849999999999994</v>
      </c>
      <c r="H28" s="217">
        <v>820.54</v>
      </c>
      <c r="I28" s="218">
        <v>51570.93</v>
      </c>
      <c r="J28" s="196"/>
      <c r="K28" s="219" t="s">
        <v>834</v>
      </c>
      <c r="M28" s="219">
        <v>5.68</v>
      </c>
      <c r="N28" s="219">
        <v>5.37</v>
      </c>
      <c r="O28" s="219">
        <v>21.32</v>
      </c>
      <c r="P28" s="219">
        <v>4.62</v>
      </c>
      <c r="Q28" s="219">
        <v>25.86</v>
      </c>
      <c r="R28" s="211"/>
      <c r="S28" s="211"/>
      <c r="T28" s="211"/>
      <c r="U28" s="211"/>
      <c r="V28" s="211"/>
      <c r="W28" s="211"/>
      <c r="X28" s="211"/>
      <c r="Y28" s="211"/>
      <c r="Z28" s="211"/>
      <c r="AA28" s="211"/>
      <c r="AC28" s="184" t="b">
        <f t="shared" si="0"/>
        <v>1</v>
      </c>
    </row>
    <row r="29" spans="1:29" ht="25.5">
      <c r="A29" s="213" t="s">
        <v>766</v>
      </c>
      <c r="B29" s="214" t="s">
        <v>739</v>
      </c>
      <c r="C29" s="214" t="s">
        <v>503</v>
      </c>
      <c r="D29" s="214" t="s">
        <v>74</v>
      </c>
      <c r="E29" s="221" t="s">
        <v>102</v>
      </c>
      <c r="F29" s="214" t="s">
        <v>113</v>
      </c>
      <c r="G29" s="216">
        <v>77</v>
      </c>
      <c r="H29" s="217">
        <v>37.590000000000003</v>
      </c>
      <c r="I29" s="218">
        <v>2894.4300000000003</v>
      </c>
      <c r="J29" s="196"/>
      <c r="K29" s="219" t="s">
        <v>833</v>
      </c>
      <c r="M29" s="219">
        <v>7</v>
      </c>
      <c r="N29" s="219">
        <v>7</v>
      </c>
      <c r="O29" s="219">
        <v>21</v>
      </c>
      <c r="P29" s="219"/>
      <c r="Q29" s="219">
        <v>42</v>
      </c>
      <c r="R29" s="211"/>
      <c r="S29" s="211"/>
      <c r="T29" s="211"/>
      <c r="U29" s="211"/>
      <c r="V29" s="211"/>
      <c r="W29" s="211"/>
      <c r="X29" s="211"/>
      <c r="Y29" s="211"/>
      <c r="Z29" s="211"/>
      <c r="AA29" s="211"/>
      <c r="AC29" s="184" t="b">
        <f t="shared" si="0"/>
        <v>1</v>
      </c>
    </row>
    <row r="30" spans="1:29" ht="25.5">
      <c r="A30" s="213" t="s">
        <v>766</v>
      </c>
      <c r="B30" s="214" t="s">
        <v>740</v>
      </c>
      <c r="C30" s="214" t="s">
        <v>504</v>
      </c>
      <c r="D30" s="214" t="s">
        <v>74</v>
      </c>
      <c r="E30" s="221" t="s">
        <v>505</v>
      </c>
      <c r="F30" s="214" t="s">
        <v>96</v>
      </c>
      <c r="G30" s="216">
        <v>12</v>
      </c>
      <c r="H30" s="217">
        <v>634.74</v>
      </c>
      <c r="I30" s="218">
        <v>7616.8799999999992</v>
      </c>
      <c r="J30" s="196"/>
      <c r="K30" s="219" t="s">
        <v>834</v>
      </c>
      <c r="M30" s="219">
        <v>2</v>
      </c>
      <c r="N30" s="219">
        <v>2</v>
      </c>
      <c r="O30" s="219">
        <v>2</v>
      </c>
      <c r="P30" s="219">
        <v>2</v>
      </c>
      <c r="Q30" s="219">
        <v>4</v>
      </c>
      <c r="R30" s="211"/>
      <c r="S30" s="211"/>
      <c r="T30" s="211"/>
      <c r="U30" s="211"/>
      <c r="V30" s="211"/>
      <c r="W30" s="211"/>
      <c r="X30" s="211"/>
      <c r="Y30" s="211"/>
      <c r="Z30" s="211"/>
      <c r="AA30" s="211"/>
      <c r="AC30" s="184" t="b">
        <f t="shared" si="0"/>
        <v>1</v>
      </c>
    </row>
    <row r="31" spans="1:29" ht="25.5">
      <c r="A31" s="213" t="s">
        <v>766</v>
      </c>
      <c r="B31" s="214" t="s">
        <v>741</v>
      </c>
      <c r="C31" s="214" t="s">
        <v>506</v>
      </c>
      <c r="D31" s="214" t="s">
        <v>74</v>
      </c>
      <c r="E31" s="221" t="s">
        <v>81</v>
      </c>
      <c r="F31" s="214" t="s">
        <v>76</v>
      </c>
      <c r="G31" s="216">
        <v>211.98999999999995</v>
      </c>
      <c r="H31" s="217">
        <v>70.599999999999994</v>
      </c>
      <c r="I31" s="218">
        <v>14966.5</v>
      </c>
      <c r="J31" s="196"/>
      <c r="K31" s="219" t="s">
        <v>834</v>
      </c>
      <c r="M31" s="219">
        <v>18.579999999999998</v>
      </c>
      <c r="N31" s="219">
        <v>17.579999999999998</v>
      </c>
      <c r="O31" s="219">
        <v>75.05</v>
      </c>
      <c r="P31" s="219">
        <v>15.13</v>
      </c>
      <c r="Q31" s="219">
        <v>85.65</v>
      </c>
      <c r="R31" s="211"/>
      <c r="S31" s="211"/>
      <c r="T31" s="211"/>
      <c r="U31" s="211"/>
      <c r="V31" s="211"/>
      <c r="W31" s="211"/>
      <c r="X31" s="211"/>
      <c r="Y31" s="211"/>
      <c r="Z31" s="211"/>
      <c r="AA31" s="211"/>
      <c r="AC31" s="184" t="b">
        <f t="shared" si="0"/>
        <v>1</v>
      </c>
    </row>
    <row r="32" spans="1:29" ht="25.5">
      <c r="A32" s="213" t="s">
        <v>766</v>
      </c>
      <c r="B32" s="214" t="s">
        <v>742</v>
      </c>
      <c r="C32" s="214" t="s">
        <v>507</v>
      </c>
      <c r="D32" s="214" t="s">
        <v>74</v>
      </c>
      <c r="E32" s="221" t="s">
        <v>508</v>
      </c>
      <c r="F32" s="214" t="s">
        <v>83</v>
      </c>
      <c r="G32" s="216">
        <v>4532.8099999999995</v>
      </c>
      <c r="H32" s="217">
        <v>0.47</v>
      </c>
      <c r="I32" s="218">
        <v>2130.4299999999998</v>
      </c>
      <c r="J32" s="196"/>
      <c r="K32" s="219" t="s">
        <v>834</v>
      </c>
      <c r="M32" s="219">
        <v>426.8</v>
      </c>
      <c r="N32" s="219">
        <v>407.4</v>
      </c>
      <c r="O32" s="219">
        <v>1495.74</v>
      </c>
      <c r="P32" s="219">
        <v>359.87</v>
      </c>
      <c r="Q32" s="219">
        <v>1843</v>
      </c>
      <c r="R32" s="211"/>
      <c r="S32" s="211"/>
      <c r="T32" s="211"/>
      <c r="U32" s="211"/>
      <c r="V32" s="211"/>
      <c r="W32" s="211"/>
      <c r="X32" s="211"/>
      <c r="Y32" s="211"/>
      <c r="Z32" s="211"/>
      <c r="AA32" s="211"/>
      <c r="AC32" s="184" t="b">
        <f t="shared" si="0"/>
        <v>1</v>
      </c>
    </row>
    <row r="33" spans="1:29">
      <c r="A33" s="206" t="s">
        <v>762</v>
      </c>
      <c r="B33" s="207">
        <v>4</v>
      </c>
      <c r="C33" s="208"/>
      <c r="D33" s="208"/>
      <c r="E33" s="209" t="s">
        <v>129</v>
      </c>
      <c r="F33" s="209"/>
      <c r="G33" s="209"/>
      <c r="H33" s="209"/>
      <c r="I33" s="210">
        <v>6723.72</v>
      </c>
      <c r="J33" s="196"/>
      <c r="K33" s="211"/>
      <c r="M33" s="211"/>
      <c r="N33" s="211"/>
      <c r="O33" s="211"/>
      <c r="P33" s="211"/>
      <c r="Q33" s="211"/>
      <c r="R33" s="211"/>
      <c r="S33" s="211"/>
      <c r="T33" s="211"/>
      <c r="U33" s="211"/>
      <c r="V33" s="211"/>
      <c r="W33" s="211"/>
      <c r="X33" s="211"/>
      <c r="Y33" s="211"/>
      <c r="Z33" s="211"/>
      <c r="AA33" s="211"/>
      <c r="AC33" s="184" t="b">
        <f t="shared" si="0"/>
        <v>1</v>
      </c>
    </row>
    <row r="34" spans="1:29" ht="25.5">
      <c r="A34" s="213" t="s">
        <v>766</v>
      </c>
      <c r="B34" s="214" t="s">
        <v>292</v>
      </c>
      <c r="C34" s="214">
        <v>102498</v>
      </c>
      <c r="D34" s="214" t="s">
        <v>79</v>
      </c>
      <c r="E34" s="221" t="s">
        <v>131</v>
      </c>
      <c r="F34" s="214" t="s">
        <v>113</v>
      </c>
      <c r="G34" s="216">
        <v>920.59999999999991</v>
      </c>
      <c r="H34" s="217">
        <v>1.6</v>
      </c>
      <c r="I34" s="218">
        <v>1472.96</v>
      </c>
      <c r="J34" s="196"/>
      <c r="K34" s="219" t="s">
        <v>835</v>
      </c>
      <c r="M34" s="219">
        <v>88</v>
      </c>
      <c r="N34" s="219">
        <v>84</v>
      </c>
      <c r="O34" s="219">
        <v>294.39999999999998</v>
      </c>
      <c r="P34" s="219">
        <v>74.2</v>
      </c>
      <c r="Q34" s="219">
        <v>380</v>
      </c>
      <c r="R34" s="211"/>
      <c r="S34" s="211"/>
      <c r="T34" s="211"/>
      <c r="U34" s="211"/>
      <c r="V34" s="211"/>
      <c r="W34" s="211"/>
      <c r="X34" s="211"/>
      <c r="Y34" s="211"/>
      <c r="Z34" s="211"/>
      <c r="AA34" s="211"/>
      <c r="AC34" s="184" t="b">
        <f t="shared" si="0"/>
        <v>1</v>
      </c>
    </row>
    <row r="35" spans="1:29" ht="25.5">
      <c r="A35" s="213" t="s">
        <v>766</v>
      </c>
      <c r="B35" s="214" t="s">
        <v>293</v>
      </c>
      <c r="C35" s="214">
        <v>13521</v>
      </c>
      <c r="D35" s="214" t="s">
        <v>79</v>
      </c>
      <c r="E35" s="221" t="s">
        <v>97</v>
      </c>
      <c r="F35" s="214" t="s">
        <v>96</v>
      </c>
      <c r="G35" s="216">
        <v>10</v>
      </c>
      <c r="H35" s="217">
        <v>95.53</v>
      </c>
      <c r="I35" s="218">
        <v>955.3</v>
      </c>
      <c r="J35" s="196"/>
      <c r="K35" s="219" t="s">
        <v>835</v>
      </c>
      <c r="M35" s="219">
        <v>2</v>
      </c>
      <c r="N35" s="219">
        <v>2</v>
      </c>
      <c r="O35" s="219">
        <v>2</v>
      </c>
      <c r="P35" s="219">
        <v>2</v>
      </c>
      <c r="Q35" s="219">
        <v>2</v>
      </c>
      <c r="R35" s="211"/>
      <c r="S35" s="211"/>
      <c r="T35" s="211"/>
      <c r="U35" s="211"/>
      <c r="V35" s="211"/>
      <c r="W35" s="211"/>
      <c r="X35" s="211"/>
      <c r="Y35" s="211"/>
      <c r="Z35" s="211"/>
      <c r="AA35" s="211"/>
      <c r="AC35" s="184" t="b">
        <f t="shared" si="0"/>
        <v>1</v>
      </c>
    </row>
    <row r="36" spans="1:29" ht="25.5">
      <c r="A36" s="213" t="s">
        <v>766</v>
      </c>
      <c r="B36" s="214" t="s">
        <v>294</v>
      </c>
      <c r="C36" s="214">
        <v>5213417</v>
      </c>
      <c r="D36" s="214" t="s">
        <v>256</v>
      </c>
      <c r="E36" s="221" t="s">
        <v>456</v>
      </c>
      <c r="F36" s="214" t="s">
        <v>76</v>
      </c>
      <c r="G36" s="216">
        <v>4.13</v>
      </c>
      <c r="H36" s="217">
        <v>521.87</v>
      </c>
      <c r="I36" s="218">
        <v>2155.33</v>
      </c>
      <c r="J36" s="196"/>
      <c r="K36" s="219" t="s">
        <v>835</v>
      </c>
      <c r="M36" s="219">
        <v>1.18</v>
      </c>
      <c r="N36" s="219">
        <v>1.18</v>
      </c>
      <c r="O36" s="219">
        <v>0</v>
      </c>
      <c r="P36" s="219">
        <v>1.18</v>
      </c>
      <c r="Q36" s="219">
        <v>0.59</v>
      </c>
      <c r="R36" s="211"/>
      <c r="S36" s="211"/>
      <c r="T36" s="211"/>
      <c r="U36" s="211"/>
      <c r="V36" s="211"/>
      <c r="W36" s="211"/>
      <c r="X36" s="211"/>
      <c r="Y36" s="211"/>
      <c r="Z36" s="211"/>
      <c r="AA36" s="211"/>
      <c r="AC36" s="184" t="b">
        <f t="shared" si="0"/>
        <v>1</v>
      </c>
    </row>
    <row r="37" spans="1:29" ht="25.5">
      <c r="A37" s="213" t="s">
        <v>766</v>
      </c>
      <c r="B37" s="214" t="s">
        <v>295</v>
      </c>
      <c r="C37" s="214">
        <v>5216111</v>
      </c>
      <c r="D37" s="214" t="s">
        <v>256</v>
      </c>
      <c r="E37" s="221" t="s">
        <v>436</v>
      </c>
      <c r="F37" s="214" t="s">
        <v>136</v>
      </c>
      <c r="G37" s="216">
        <v>17</v>
      </c>
      <c r="H37" s="217">
        <v>125.89</v>
      </c>
      <c r="I37" s="218">
        <v>2140.13</v>
      </c>
      <c r="J37" s="196"/>
      <c r="K37" s="219" t="s">
        <v>835</v>
      </c>
      <c r="M37" s="219">
        <v>4</v>
      </c>
      <c r="N37" s="219">
        <v>4</v>
      </c>
      <c r="O37" s="219">
        <v>2</v>
      </c>
      <c r="P37" s="219">
        <v>4</v>
      </c>
      <c r="Q37" s="219">
        <v>3</v>
      </c>
      <c r="R37" s="211"/>
      <c r="S37" s="211"/>
      <c r="T37" s="211"/>
      <c r="U37" s="211"/>
      <c r="V37" s="211"/>
      <c r="W37" s="211"/>
      <c r="X37" s="211"/>
      <c r="Y37" s="211"/>
      <c r="Z37" s="211"/>
      <c r="AA37" s="211"/>
      <c r="AC37" s="184" t="b">
        <f t="shared" si="0"/>
        <v>1</v>
      </c>
    </row>
    <row r="39" spans="1:29">
      <c r="I39" s="191">
        <f>I33+I25+I20+I17</f>
        <v>428328.44999999995</v>
      </c>
    </row>
  </sheetData>
  <mergeCells count="32">
    <mergeCell ref="Y5:AA5"/>
    <mergeCell ref="A6:B6"/>
    <mergeCell ref="C6:E6"/>
    <mergeCell ref="F6:H6"/>
    <mergeCell ref="I6:K6"/>
    <mergeCell ref="L6:R6"/>
    <mergeCell ref="S6:X6"/>
    <mergeCell ref="Y6:AA6"/>
    <mergeCell ref="A5:B5"/>
    <mergeCell ref="C5:E5"/>
    <mergeCell ref="F5:H5"/>
    <mergeCell ref="I5:K5"/>
    <mergeCell ref="L5:R5"/>
    <mergeCell ref="S5:X5"/>
    <mergeCell ref="A8:H8"/>
    <mergeCell ref="I8:K8"/>
    <mergeCell ref="L8:R8"/>
    <mergeCell ref="S8:AA8"/>
    <mergeCell ref="A9:H9"/>
    <mergeCell ref="I9:K9"/>
    <mergeCell ref="L9:R9"/>
    <mergeCell ref="S9:AA9"/>
    <mergeCell ref="A12:B12"/>
    <mergeCell ref="C12:H12"/>
    <mergeCell ref="I12:K12"/>
    <mergeCell ref="L12:X12"/>
    <mergeCell ref="Y12:AA12"/>
    <mergeCell ref="A11:B11"/>
    <mergeCell ref="C11:H11"/>
    <mergeCell ref="I11:K11"/>
    <mergeCell ref="L11:X11"/>
    <mergeCell ref="Y11:AA11"/>
  </mergeCells>
  <pageMargins left="0.21" right="0.34" top="1.1399999999999999" bottom="0.95" header="0.24" footer="0.2"/>
  <pageSetup paperSize="9" scale="48" fitToHeight="0" orientation="landscape" r:id="rId1"/>
  <headerFooter>
    <oddHeader>&amp;C&amp;G</oddHeader>
    <oddFooter>&amp;L&amp;G&amp;RPágina &amp;P de &amp;N</oddFooter>
  </headerFooter>
  <drawing r:id="rId2"/>
  <legacyDrawingHF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  <pageSetUpPr fitToPage="1"/>
  </sheetPr>
  <dimension ref="A1:AL42"/>
  <sheetViews>
    <sheetView view="pageBreakPreview" topLeftCell="A7" zoomScale="85" zoomScaleNormal="85" zoomScaleSheetLayoutView="85" zoomScalePageLayoutView="85" workbookViewId="0">
      <selection activeCell="E14" sqref="E14"/>
    </sheetView>
  </sheetViews>
  <sheetFormatPr defaultRowHeight="12.75"/>
  <cols>
    <col min="1" max="1" width="13.25" style="190" customWidth="1"/>
    <col min="2" max="2" width="13.375" style="190" customWidth="1"/>
    <col min="3" max="3" width="10.875" style="190" hidden="1" customWidth="1"/>
    <col min="4" max="4" width="21.125" style="190" hidden="1" customWidth="1"/>
    <col min="5" max="5" width="57" style="184" bestFit="1" customWidth="1"/>
    <col min="6" max="6" width="12.75" style="190" customWidth="1"/>
    <col min="7" max="7" width="13.375" style="191" customWidth="1"/>
    <col min="8" max="8" width="16.625" style="191" hidden="1" customWidth="1"/>
    <col min="9" max="9" width="14.25" style="191" hidden="1" customWidth="1"/>
    <col min="10" max="10" width="12.5" style="191" hidden="1" customWidth="1"/>
    <col min="11" max="11" width="5" style="192" hidden="1" customWidth="1"/>
    <col min="12" max="12" width="1" style="184" customWidth="1"/>
    <col min="13" max="27" width="10.625" style="193" customWidth="1"/>
    <col min="28" max="28" width="9" style="184"/>
    <col min="29" max="29" width="10.375" style="193" bestFit="1" customWidth="1"/>
    <col min="30" max="30" width="10.125" style="193" bestFit="1" customWidth="1"/>
    <col min="31" max="31" width="11.5" style="193" bestFit="1" customWidth="1"/>
    <col min="32" max="32" width="10.125" style="184" bestFit="1" customWidth="1"/>
    <col min="33" max="33" width="10.125" style="184" customWidth="1"/>
    <col min="34" max="34" width="9" style="184"/>
    <col min="35" max="35" width="9" style="184" bestFit="1" customWidth="1"/>
    <col min="36" max="36" width="9" style="184"/>
    <col min="37" max="37" width="11.625" style="184" bestFit="1" customWidth="1"/>
    <col min="38" max="16384" width="9" style="184"/>
  </cols>
  <sheetData>
    <row r="1" spans="1:31">
      <c r="A1" s="179"/>
      <c r="B1" s="179"/>
      <c r="C1" s="179"/>
      <c r="D1" s="179"/>
      <c r="E1" s="180"/>
      <c r="F1" s="179"/>
      <c r="G1" s="181"/>
      <c r="H1" s="181"/>
      <c r="I1" s="181"/>
      <c r="J1" s="181"/>
      <c r="K1" s="182"/>
      <c r="L1" s="180"/>
      <c r="M1" s="183"/>
      <c r="N1" s="183"/>
      <c r="O1" s="183"/>
      <c r="P1" s="183"/>
      <c r="Q1" s="183"/>
      <c r="R1" s="183"/>
      <c r="S1" s="183"/>
      <c r="T1" s="183"/>
      <c r="U1" s="183"/>
      <c r="V1" s="183"/>
      <c r="W1" s="183"/>
      <c r="X1" s="183"/>
      <c r="Y1" s="183"/>
      <c r="Z1" s="183"/>
      <c r="AA1" s="183"/>
    </row>
    <row r="2" spans="1:31">
      <c r="A2" s="179"/>
      <c r="B2" s="179"/>
      <c r="C2" s="179"/>
      <c r="D2" s="179"/>
      <c r="E2" s="180"/>
      <c r="F2" s="180"/>
      <c r="G2" s="181"/>
      <c r="H2" s="181"/>
      <c r="I2" s="181"/>
      <c r="J2" s="181"/>
      <c r="K2" s="182"/>
      <c r="L2" s="180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</row>
    <row r="3" spans="1:31" ht="15.75" customHeight="1">
      <c r="A3" s="179"/>
      <c r="B3" s="185"/>
      <c r="C3" s="185"/>
      <c r="D3" s="185"/>
      <c r="E3" s="185" t="s">
        <v>743</v>
      </c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  <c r="AA3" s="185"/>
    </row>
    <row r="4" spans="1:31" ht="15.75" customHeight="1">
      <c r="A4" s="179"/>
      <c r="B4" s="185"/>
      <c r="C4" s="185"/>
      <c r="D4" s="185"/>
      <c r="E4" s="186" t="s">
        <v>770</v>
      </c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</row>
    <row r="5" spans="1:31" ht="15.75" customHeight="1">
      <c r="A5" s="429" t="s">
        <v>745</v>
      </c>
      <c r="B5" s="430"/>
      <c r="C5" s="431" t="s">
        <v>746</v>
      </c>
      <c r="D5" s="432"/>
      <c r="E5" s="430"/>
      <c r="F5" s="188" t="s">
        <v>747</v>
      </c>
      <c r="G5" s="188" t="s">
        <v>748</v>
      </c>
      <c r="H5" s="187"/>
      <c r="I5" s="184"/>
      <c r="J5" s="189"/>
      <c r="K5" s="187"/>
      <c r="L5" s="431" t="s">
        <v>749</v>
      </c>
      <c r="M5" s="432"/>
      <c r="N5" s="432"/>
      <c r="O5" s="432"/>
      <c r="P5" s="432"/>
      <c r="Q5" s="430"/>
      <c r="R5" s="431" t="s">
        <v>750</v>
      </c>
      <c r="S5" s="432"/>
      <c r="T5" s="432"/>
      <c r="U5" s="432"/>
      <c r="V5" s="432"/>
      <c r="W5" s="432"/>
      <c r="X5" s="430"/>
      <c r="Y5" s="433" t="s">
        <v>751</v>
      </c>
      <c r="Z5" s="434"/>
      <c r="AA5" s="435"/>
    </row>
    <row r="6" spans="1:31" ht="15.75" customHeight="1">
      <c r="A6" s="460" t="s">
        <v>654</v>
      </c>
      <c r="B6" s="464"/>
      <c r="C6" s="465">
        <v>943192</v>
      </c>
      <c r="D6" s="466"/>
      <c r="E6" s="467"/>
      <c r="F6" s="223" t="s">
        <v>771</v>
      </c>
      <c r="G6" s="269" t="s">
        <v>824</v>
      </c>
      <c r="H6" s="222"/>
      <c r="I6" s="224"/>
      <c r="J6" s="225"/>
      <c r="K6" s="222"/>
      <c r="L6" s="463" t="s">
        <v>825</v>
      </c>
      <c r="M6" s="461"/>
      <c r="N6" s="461"/>
      <c r="O6" s="461"/>
      <c r="P6" s="461"/>
      <c r="Q6" s="464"/>
      <c r="R6" s="463"/>
      <c r="S6" s="461"/>
      <c r="T6" s="461"/>
      <c r="U6" s="461"/>
      <c r="V6" s="461"/>
      <c r="W6" s="461"/>
      <c r="X6" s="464"/>
      <c r="Y6" s="468"/>
      <c r="Z6" s="469"/>
      <c r="AA6" s="470"/>
    </row>
    <row r="7" spans="1:31" ht="6" customHeight="1">
      <c r="A7" s="183"/>
      <c r="B7" s="183"/>
      <c r="C7" s="183"/>
      <c r="D7" s="183"/>
      <c r="E7" s="183"/>
      <c r="F7" s="183"/>
      <c r="G7" s="183"/>
      <c r="H7" s="183"/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83"/>
      <c r="T7" s="183"/>
      <c r="U7" s="183"/>
      <c r="V7" s="183"/>
      <c r="W7" s="183"/>
      <c r="X7" s="183"/>
      <c r="Y7" s="183"/>
      <c r="Z7" s="183"/>
      <c r="AA7" s="183"/>
      <c r="AB7" s="183"/>
      <c r="AC7" s="183"/>
    </row>
    <row r="8" spans="1:31" ht="15.75" customHeight="1">
      <c r="A8" s="429" t="s">
        <v>752</v>
      </c>
      <c r="B8" s="432"/>
      <c r="C8" s="432"/>
      <c r="D8" s="432"/>
      <c r="E8" s="441"/>
      <c r="F8" s="429" t="s">
        <v>753</v>
      </c>
      <c r="G8" s="441"/>
      <c r="H8" s="187"/>
      <c r="I8" s="184"/>
      <c r="J8" s="189"/>
      <c r="K8" s="187"/>
      <c r="L8" s="431" t="s">
        <v>754</v>
      </c>
      <c r="M8" s="432"/>
      <c r="N8" s="432"/>
      <c r="O8" s="432"/>
      <c r="P8" s="432"/>
      <c r="Q8" s="430"/>
      <c r="R8" s="431" t="s">
        <v>755</v>
      </c>
      <c r="S8" s="432"/>
      <c r="T8" s="432"/>
      <c r="U8" s="432"/>
      <c r="V8" s="432"/>
      <c r="W8" s="432"/>
      <c r="X8" s="432"/>
      <c r="Y8" s="432"/>
      <c r="Z8" s="432"/>
      <c r="AA8" s="441"/>
    </row>
    <row r="9" spans="1:31" ht="15.75" customHeight="1">
      <c r="A9" s="460" t="s">
        <v>827</v>
      </c>
      <c r="B9" s="461"/>
      <c r="C9" s="461"/>
      <c r="D9" s="461"/>
      <c r="E9" s="462"/>
      <c r="F9" s="460" t="s">
        <v>828</v>
      </c>
      <c r="G9" s="462"/>
      <c r="H9" s="222"/>
      <c r="I9" s="224"/>
      <c r="J9" s="225"/>
      <c r="K9" s="222"/>
      <c r="L9" s="463" t="s">
        <v>826</v>
      </c>
      <c r="M9" s="461"/>
      <c r="N9" s="461"/>
      <c r="O9" s="461"/>
      <c r="P9" s="461"/>
      <c r="Q9" s="464"/>
      <c r="R9" s="463" t="s">
        <v>647</v>
      </c>
      <c r="S9" s="461"/>
      <c r="T9" s="461"/>
      <c r="U9" s="461"/>
      <c r="V9" s="461"/>
      <c r="W9" s="461"/>
      <c r="X9" s="461"/>
      <c r="Y9" s="461"/>
      <c r="Z9" s="461"/>
      <c r="AA9" s="462"/>
    </row>
    <row r="10" spans="1:31" ht="6" customHeight="1">
      <c r="A10" s="183"/>
      <c r="B10" s="183"/>
      <c r="C10" s="183"/>
      <c r="D10" s="183"/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3"/>
      <c r="T10" s="183"/>
      <c r="U10" s="183"/>
      <c r="V10" s="183"/>
      <c r="W10" s="183"/>
      <c r="X10" s="183"/>
      <c r="Y10" s="183"/>
      <c r="Z10" s="183"/>
      <c r="AA10" s="183"/>
      <c r="AB10" s="183"/>
      <c r="AC10" s="183"/>
    </row>
    <row r="11" spans="1:31" ht="15.75" customHeight="1">
      <c r="A11" s="429" t="s">
        <v>756</v>
      </c>
      <c r="B11" s="430"/>
      <c r="C11" s="431" t="s">
        <v>757</v>
      </c>
      <c r="D11" s="432"/>
      <c r="E11" s="432"/>
      <c r="F11" s="432"/>
      <c r="G11" s="432"/>
      <c r="H11" s="430"/>
      <c r="I11" s="431" t="s">
        <v>758</v>
      </c>
      <c r="J11" s="432"/>
      <c r="K11" s="432"/>
      <c r="L11" s="457" t="s">
        <v>758</v>
      </c>
      <c r="M11" s="458"/>
      <c r="N11" s="458"/>
      <c r="O11" s="458"/>
      <c r="P11" s="459"/>
      <c r="Q11" s="429" t="s">
        <v>759</v>
      </c>
      <c r="R11" s="432"/>
      <c r="S11" s="432"/>
      <c r="T11" s="432"/>
      <c r="U11" s="432"/>
      <c r="V11" s="432"/>
      <c r="W11" s="432"/>
      <c r="X11" s="441"/>
      <c r="Y11" s="434" t="s">
        <v>760</v>
      </c>
      <c r="Z11" s="434"/>
      <c r="AA11" s="435"/>
    </row>
    <row r="12" spans="1:31" ht="15.75" customHeight="1">
      <c r="A12" s="436"/>
      <c r="B12" s="437"/>
      <c r="C12" s="438"/>
      <c r="D12" s="439"/>
      <c r="E12" s="439"/>
      <c r="F12" s="439"/>
      <c r="G12" s="439"/>
      <c r="H12" s="437"/>
      <c r="I12" s="438"/>
      <c r="J12" s="439"/>
      <c r="K12" s="439"/>
      <c r="L12" s="454"/>
      <c r="M12" s="455"/>
      <c r="N12" s="455"/>
      <c r="O12" s="455"/>
      <c r="P12" s="456"/>
      <c r="Q12" s="436" t="s">
        <v>647</v>
      </c>
      <c r="R12" s="439"/>
      <c r="S12" s="439"/>
      <c r="T12" s="439"/>
      <c r="U12" s="439"/>
      <c r="V12" s="439"/>
      <c r="W12" s="439"/>
      <c r="X12" s="440"/>
      <c r="Y12" s="439"/>
      <c r="Z12" s="439"/>
      <c r="AA12" s="440"/>
    </row>
    <row r="13" spans="1:31">
      <c r="F13" s="184"/>
    </row>
    <row r="14" spans="1:31" ht="165" customHeight="1">
      <c r="A14" s="195"/>
      <c r="B14" s="195"/>
      <c r="C14" s="195"/>
      <c r="D14" s="195"/>
      <c r="E14" s="195"/>
      <c r="F14" s="453" t="s">
        <v>772</v>
      </c>
      <c r="G14" s="453"/>
      <c r="H14" s="226"/>
      <c r="I14" s="226"/>
      <c r="J14" s="226"/>
      <c r="K14" s="226" t="s">
        <v>761</v>
      </c>
      <c r="L14" s="193"/>
      <c r="M14" s="227" t="s">
        <v>484</v>
      </c>
      <c r="N14" s="227" t="s">
        <v>513</v>
      </c>
      <c r="O14" s="227" t="s">
        <v>514</v>
      </c>
      <c r="P14" s="227" t="s">
        <v>515</v>
      </c>
      <c r="Q14" s="227" t="s">
        <v>516</v>
      </c>
      <c r="R14" s="227"/>
      <c r="S14" s="227"/>
      <c r="T14" s="227"/>
      <c r="U14" s="227"/>
      <c r="V14" s="227"/>
      <c r="W14" s="227"/>
      <c r="X14" s="227"/>
      <c r="Y14" s="227"/>
      <c r="Z14" s="227"/>
      <c r="AA14" s="227"/>
    </row>
    <row r="15" spans="1:31">
      <c r="A15" s="228" t="s">
        <v>830</v>
      </c>
      <c r="B15" s="195"/>
      <c r="C15" s="195"/>
      <c r="D15" s="195"/>
      <c r="E15" s="195"/>
      <c r="F15" s="453" t="s">
        <v>773</v>
      </c>
      <c r="G15" s="453"/>
      <c r="H15" s="196"/>
      <c r="I15" s="196"/>
      <c r="J15" s="196"/>
      <c r="K15" s="197"/>
      <c r="M15" s="229">
        <f>M18+M19+M22+M27+M31+M36</f>
        <v>45748.580000000009</v>
      </c>
      <c r="N15" s="229">
        <f t="shared" ref="N15:Q15" si="0">N18+N19+N22+N27+N31+N36</f>
        <v>39223.870000000003</v>
      </c>
      <c r="O15" s="229">
        <f t="shared" si="0"/>
        <v>137476.86000000002</v>
      </c>
      <c r="P15" s="229">
        <f t="shared" si="0"/>
        <v>34586.79</v>
      </c>
      <c r="Q15" s="229">
        <f t="shared" si="0"/>
        <v>171292.35</v>
      </c>
      <c r="R15" s="229"/>
      <c r="S15" s="229"/>
      <c r="T15" s="229"/>
      <c r="U15" s="229"/>
      <c r="V15" s="229"/>
      <c r="W15" s="229"/>
      <c r="X15" s="229"/>
      <c r="Y15" s="229"/>
      <c r="Z15" s="229"/>
      <c r="AA15" s="229"/>
      <c r="AC15" s="193">
        <f>SUM(M15:Q15)</f>
        <v>428328.45000000007</v>
      </c>
    </row>
    <row r="16" spans="1:31" ht="15" customHeight="1">
      <c r="A16" s="230" t="s">
        <v>774</v>
      </c>
      <c r="B16" s="230" t="s">
        <v>775</v>
      </c>
      <c r="C16" s="230" t="s">
        <v>775</v>
      </c>
      <c r="D16" s="200"/>
      <c r="E16" s="230" t="s">
        <v>776</v>
      </c>
      <c r="F16" s="230" t="s">
        <v>777</v>
      </c>
      <c r="G16" s="231" t="s">
        <v>778</v>
      </c>
      <c r="H16" s="232" t="s">
        <v>763</v>
      </c>
      <c r="I16" s="232" t="s">
        <v>764</v>
      </c>
      <c r="J16" s="196"/>
      <c r="K16" s="233" t="s">
        <v>765</v>
      </c>
      <c r="M16" s="234">
        <v>1</v>
      </c>
      <c r="N16" s="234">
        <v>2</v>
      </c>
      <c r="O16" s="234">
        <v>3</v>
      </c>
      <c r="P16" s="234">
        <v>4</v>
      </c>
      <c r="Q16" s="234">
        <v>5</v>
      </c>
      <c r="R16" s="234"/>
      <c r="S16" s="234"/>
      <c r="T16" s="234"/>
      <c r="U16" s="234"/>
      <c r="V16" s="234"/>
      <c r="W16" s="234"/>
      <c r="X16" s="234"/>
      <c r="Y16" s="234"/>
      <c r="Z16" s="234"/>
      <c r="AA16" s="234"/>
      <c r="AC16" s="235">
        <v>1</v>
      </c>
      <c r="AD16" s="235">
        <v>2</v>
      </c>
      <c r="AE16" s="235">
        <v>3</v>
      </c>
    </row>
    <row r="17" spans="1:35" ht="4.5" customHeight="1">
      <c r="B17" s="184"/>
      <c r="C17" s="184"/>
      <c r="D17" s="184"/>
      <c r="F17" s="184"/>
      <c r="G17" s="204"/>
      <c r="H17" s="204"/>
      <c r="I17" s="184"/>
      <c r="J17" s="196"/>
      <c r="K17" s="205"/>
    </row>
    <row r="18" spans="1:35">
      <c r="A18" s="236">
        <v>1</v>
      </c>
      <c r="B18" s="237" t="s">
        <v>774</v>
      </c>
      <c r="C18" s="238"/>
      <c r="D18" s="238"/>
      <c r="E18" s="239" t="s">
        <v>786</v>
      </c>
      <c r="F18" s="237"/>
      <c r="G18" s="271"/>
      <c r="H18" s="240"/>
      <c r="I18" s="241"/>
      <c r="J18" s="196"/>
      <c r="K18" s="211"/>
      <c r="M18" s="242"/>
      <c r="N18" s="242"/>
      <c r="O18" s="242"/>
      <c r="P18" s="242"/>
      <c r="Q18" s="242"/>
      <c r="R18" s="242"/>
      <c r="S18" s="242"/>
      <c r="T18" s="242"/>
      <c r="U18" s="242"/>
      <c r="V18" s="242"/>
      <c r="W18" s="242"/>
      <c r="X18" s="242"/>
      <c r="Y18" s="242"/>
      <c r="Z18" s="242"/>
      <c r="AA18" s="242"/>
      <c r="AC18" s="204"/>
      <c r="AD18" s="204"/>
      <c r="AE18" s="204"/>
    </row>
    <row r="19" spans="1:35">
      <c r="A19" s="236">
        <v>2</v>
      </c>
      <c r="B19" s="237" t="s">
        <v>774</v>
      </c>
      <c r="C19" s="238"/>
      <c r="D19" s="238"/>
      <c r="E19" s="239" t="s">
        <v>836</v>
      </c>
      <c r="F19" s="237" t="s">
        <v>779</v>
      </c>
      <c r="G19" s="271">
        <f>I20+I21</f>
        <v>3126.26</v>
      </c>
      <c r="H19" s="240"/>
      <c r="I19" s="241"/>
      <c r="J19" s="196"/>
      <c r="K19" s="211"/>
      <c r="M19" s="242">
        <f>AC20+AC21</f>
        <v>2918.84</v>
      </c>
      <c r="N19" s="242">
        <f>AD20+AD21</f>
        <v>20.58</v>
      </c>
      <c r="O19" s="242">
        <f t="shared" ref="O19:Q19" si="1">AE20+AE21</f>
        <v>75.56</v>
      </c>
      <c r="P19" s="242">
        <f t="shared" si="1"/>
        <v>18.18</v>
      </c>
      <c r="Q19" s="242">
        <f t="shared" si="1"/>
        <v>93.1</v>
      </c>
      <c r="R19" s="242"/>
      <c r="S19" s="242"/>
      <c r="T19" s="242"/>
      <c r="U19" s="242"/>
      <c r="V19" s="242"/>
      <c r="W19" s="242"/>
      <c r="X19" s="242"/>
      <c r="Y19" s="242"/>
      <c r="Z19" s="242"/>
      <c r="AA19" s="242"/>
      <c r="AC19" s="204"/>
      <c r="AD19" s="204"/>
      <c r="AE19" s="204"/>
    </row>
    <row r="20" spans="1:35" ht="25.5">
      <c r="A20" s="272">
        <v>2</v>
      </c>
      <c r="B20" s="272" t="s">
        <v>288</v>
      </c>
      <c r="C20" s="272">
        <v>103689</v>
      </c>
      <c r="D20" s="272" t="s">
        <v>79</v>
      </c>
      <c r="E20" s="273" t="s">
        <v>486</v>
      </c>
      <c r="F20" s="272" t="s">
        <v>76</v>
      </c>
      <c r="G20" s="243">
        <v>8</v>
      </c>
      <c r="H20" s="244">
        <v>362.16</v>
      </c>
      <c r="I20" s="244">
        <v>2897.28</v>
      </c>
      <c r="J20" s="245"/>
      <c r="K20" s="243"/>
      <c r="L20" s="180"/>
      <c r="M20" s="246">
        <v>8</v>
      </c>
      <c r="N20" s="246"/>
      <c r="O20" s="246"/>
      <c r="P20" s="246"/>
      <c r="Q20" s="246"/>
      <c r="R20" s="242"/>
      <c r="S20" s="242"/>
      <c r="T20" s="242"/>
      <c r="U20" s="242"/>
      <c r="V20" s="242"/>
      <c r="W20" s="242"/>
      <c r="X20" s="242"/>
      <c r="Y20" s="242"/>
      <c r="Z20" s="242"/>
      <c r="AA20" s="242"/>
      <c r="AC20" s="247">
        <f>ROUND(M20*$H20,2)</f>
        <v>2897.28</v>
      </c>
      <c r="AD20" s="247">
        <f t="shared" ref="AD20:AG20" si="2">ROUND(N20*$H20,2)</f>
        <v>0</v>
      </c>
      <c r="AE20" s="247">
        <f t="shared" si="2"/>
        <v>0</v>
      </c>
      <c r="AF20" s="247">
        <f t="shared" si="2"/>
        <v>0</v>
      </c>
      <c r="AG20" s="247">
        <f t="shared" si="2"/>
        <v>0</v>
      </c>
    </row>
    <row r="21" spans="1:35">
      <c r="A21" s="272">
        <v>2</v>
      </c>
      <c r="B21" s="272" t="s">
        <v>289</v>
      </c>
      <c r="C21" s="272">
        <v>99064</v>
      </c>
      <c r="D21" s="272" t="s">
        <v>79</v>
      </c>
      <c r="E21" s="273" t="s">
        <v>112</v>
      </c>
      <c r="F21" s="272" t="s">
        <v>113</v>
      </c>
      <c r="G21" s="243">
        <v>467.3</v>
      </c>
      <c r="H21" s="244">
        <v>0.49</v>
      </c>
      <c r="I21" s="244">
        <v>228.98000000000002</v>
      </c>
      <c r="J21" s="245"/>
      <c r="K21" s="243"/>
      <c r="L21" s="180"/>
      <c r="M21" s="246">
        <v>44</v>
      </c>
      <c r="N21" s="246">
        <v>42</v>
      </c>
      <c r="O21" s="246">
        <v>154.19999999999999</v>
      </c>
      <c r="P21" s="246">
        <v>37.1</v>
      </c>
      <c r="Q21" s="246">
        <v>190</v>
      </c>
      <c r="R21" s="242"/>
      <c r="S21" s="242"/>
      <c r="T21" s="242"/>
      <c r="U21" s="242"/>
      <c r="V21" s="242"/>
      <c r="W21" s="242"/>
      <c r="X21" s="242"/>
      <c r="Y21" s="242"/>
      <c r="Z21" s="242"/>
      <c r="AA21" s="242"/>
      <c r="AC21" s="247">
        <f t="shared" ref="AC21:AC40" si="3">ROUND(M21*$H21,2)</f>
        <v>21.56</v>
      </c>
      <c r="AD21" s="247">
        <f t="shared" ref="AD21:AD40" si="4">ROUND(N21*$H21,2)</f>
        <v>20.58</v>
      </c>
      <c r="AE21" s="247">
        <f t="shared" ref="AE21:AE40" si="5">ROUND(O21*$H21,2)</f>
        <v>75.56</v>
      </c>
      <c r="AF21" s="247">
        <f t="shared" ref="AF21:AF40" si="6">ROUND(P21*$H21,2)</f>
        <v>18.18</v>
      </c>
      <c r="AG21" s="247">
        <f t="shared" ref="AG21:AG40" si="7">ROUND(Q21*$H21,2)</f>
        <v>93.1</v>
      </c>
      <c r="AI21" s="248"/>
    </row>
    <row r="22" spans="1:35">
      <c r="A22" s="236">
        <v>3</v>
      </c>
      <c r="B22" s="237" t="s">
        <v>774</v>
      </c>
      <c r="C22" s="238"/>
      <c r="D22" s="238"/>
      <c r="E22" s="239" t="s">
        <v>837</v>
      </c>
      <c r="F22" s="237" t="s">
        <v>779</v>
      </c>
      <c r="G22" s="271">
        <f>I23+I24+I25+I26</f>
        <v>2473.56</v>
      </c>
      <c r="H22" s="240"/>
      <c r="I22" s="241"/>
      <c r="J22" s="196"/>
      <c r="K22" s="211"/>
      <c r="M22" s="242">
        <f>AC23+AC24+AC25+AC26</f>
        <v>1898.72</v>
      </c>
      <c r="N22" s="242">
        <f t="shared" ref="N22:Q22" si="8">AD23+AD24+AD25+AD26</f>
        <v>57.04</v>
      </c>
      <c r="O22" s="242">
        <f t="shared" si="8"/>
        <v>209.4</v>
      </c>
      <c r="P22" s="242">
        <f t="shared" si="8"/>
        <v>50.38</v>
      </c>
      <c r="Q22" s="242">
        <f t="shared" si="8"/>
        <v>258.02</v>
      </c>
      <c r="R22" s="242"/>
      <c r="S22" s="242"/>
      <c r="T22" s="242"/>
      <c r="U22" s="242"/>
      <c r="V22" s="242"/>
      <c r="W22" s="242"/>
      <c r="X22" s="242"/>
      <c r="Y22" s="242"/>
      <c r="Z22" s="242"/>
      <c r="AA22" s="242"/>
      <c r="AC22" s="247">
        <f t="shared" si="3"/>
        <v>0</v>
      </c>
      <c r="AD22" s="247">
        <f t="shared" si="4"/>
        <v>0</v>
      </c>
      <c r="AE22" s="247">
        <f t="shared" si="5"/>
        <v>0</v>
      </c>
      <c r="AF22" s="247">
        <f t="shared" si="6"/>
        <v>0</v>
      </c>
      <c r="AG22" s="247">
        <f t="shared" si="7"/>
        <v>0</v>
      </c>
      <c r="AI22" s="248"/>
    </row>
    <row r="23" spans="1:35" ht="25.5">
      <c r="A23" s="272">
        <v>3</v>
      </c>
      <c r="B23" s="272" t="s">
        <v>290</v>
      </c>
      <c r="C23" s="272">
        <v>100575</v>
      </c>
      <c r="D23" s="272" t="s">
        <v>79</v>
      </c>
      <c r="E23" s="273" t="s">
        <v>489</v>
      </c>
      <c r="F23" s="272" t="s">
        <v>76</v>
      </c>
      <c r="G23" s="243">
        <v>4532.8099999999995</v>
      </c>
      <c r="H23" s="244">
        <v>0.14000000000000001</v>
      </c>
      <c r="I23" s="244">
        <v>634.58999999999992</v>
      </c>
      <c r="J23" s="245"/>
      <c r="K23" s="243"/>
      <c r="L23" s="180"/>
      <c r="M23" s="246">
        <v>426.8</v>
      </c>
      <c r="N23" s="246">
        <v>407.4</v>
      </c>
      <c r="O23" s="246">
        <v>1495.74</v>
      </c>
      <c r="P23" s="246">
        <v>359.87</v>
      </c>
      <c r="Q23" s="246">
        <v>1843</v>
      </c>
      <c r="R23" s="242"/>
      <c r="S23" s="242"/>
      <c r="T23" s="242"/>
      <c r="U23" s="242"/>
      <c r="V23" s="242"/>
      <c r="W23" s="242"/>
      <c r="X23" s="242"/>
      <c r="Y23" s="242"/>
      <c r="Z23" s="242"/>
      <c r="AA23" s="242"/>
      <c r="AC23" s="247">
        <f t="shared" si="3"/>
        <v>59.75</v>
      </c>
      <c r="AD23" s="247">
        <f t="shared" si="4"/>
        <v>57.04</v>
      </c>
      <c r="AE23" s="247">
        <f t="shared" si="5"/>
        <v>209.4</v>
      </c>
      <c r="AF23" s="247">
        <f t="shared" si="6"/>
        <v>50.38</v>
      </c>
      <c r="AG23" s="247">
        <f t="shared" si="7"/>
        <v>258.02</v>
      </c>
      <c r="AI23" s="248"/>
    </row>
    <row r="24" spans="1:35" ht="25.5">
      <c r="A24" s="272">
        <v>3</v>
      </c>
      <c r="B24" s="272" t="s">
        <v>481</v>
      </c>
      <c r="C24" s="272" t="s">
        <v>491</v>
      </c>
      <c r="D24" s="272" t="s">
        <v>74</v>
      </c>
      <c r="E24" s="274" t="s">
        <v>492</v>
      </c>
      <c r="F24" s="272" t="s">
        <v>80</v>
      </c>
      <c r="G24" s="243">
        <v>23.58</v>
      </c>
      <c r="H24" s="244">
        <v>8.6999999999999993</v>
      </c>
      <c r="I24" s="244">
        <v>205.15</v>
      </c>
      <c r="J24" s="245"/>
      <c r="K24" s="243"/>
      <c r="L24" s="180"/>
      <c r="M24" s="246">
        <v>23.58</v>
      </c>
      <c r="N24" s="246"/>
      <c r="O24" s="246"/>
      <c r="P24" s="246"/>
      <c r="Q24" s="246"/>
      <c r="R24" s="242"/>
      <c r="S24" s="242"/>
      <c r="T24" s="242"/>
      <c r="U24" s="242"/>
      <c r="V24" s="242"/>
      <c r="W24" s="242"/>
      <c r="X24" s="242"/>
      <c r="Y24" s="242"/>
      <c r="Z24" s="242"/>
      <c r="AA24" s="242"/>
      <c r="AC24" s="247">
        <f t="shared" si="3"/>
        <v>205.15</v>
      </c>
      <c r="AD24" s="247">
        <f t="shared" si="4"/>
        <v>0</v>
      </c>
      <c r="AE24" s="247">
        <f t="shared" si="5"/>
        <v>0</v>
      </c>
      <c r="AF24" s="247">
        <f t="shared" si="6"/>
        <v>0</v>
      </c>
      <c r="AG24" s="247">
        <f t="shared" si="7"/>
        <v>0</v>
      </c>
      <c r="AI24" s="248"/>
    </row>
    <row r="25" spans="1:35" ht="38.25">
      <c r="A25" s="272">
        <v>3</v>
      </c>
      <c r="B25" s="272" t="s">
        <v>482</v>
      </c>
      <c r="C25" s="272">
        <v>101126</v>
      </c>
      <c r="D25" s="272" t="s">
        <v>79</v>
      </c>
      <c r="E25" s="274" t="s">
        <v>495</v>
      </c>
      <c r="F25" s="272" t="s">
        <v>80</v>
      </c>
      <c r="G25" s="243">
        <v>45.74</v>
      </c>
      <c r="H25" s="244">
        <v>14.04</v>
      </c>
      <c r="I25" s="244">
        <v>642.19000000000005</v>
      </c>
      <c r="J25" s="245"/>
      <c r="K25" s="243"/>
      <c r="L25" s="180"/>
      <c r="M25" s="246">
        <v>45.74</v>
      </c>
      <c r="N25" s="246"/>
      <c r="O25" s="246"/>
      <c r="P25" s="246"/>
      <c r="Q25" s="246"/>
      <c r="R25" s="242"/>
      <c r="S25" s="242"/>
      <c r="T25" s="242"/>
      <c r="U25" s="242"/>
      <c r="V25" s="242"/>
      <c r="W25" s="242"/>
      <c r="X25" s="242"/>
      <c r="Y25" s="242"/>
      <c r="Z25" s="242"/>
      <c r="AA25" s="242"/>
      <c r="AC25" s="247">
        <f t="shared" si="3"/>
        <v>642.19000000000005</v>
      </c>
      <c r="AD25" s="247">
        <f t="shared" si="4"/>
        <v>0</v>
      </c>
      <c r="AE25" s="247">
        <f t="shared" si="5"/>
        <v>0</v>
      </c>
      <c r="AF25" s="247">
        <f t="shared" si="6"/>
        <v>0</v>
      </c>
      <c r="AG25" s="247">
        <f t="shared" si="7"/>
        <v>0</v>
      </c>
      <c r="AI25" s="248"/>
    </row>
    <row r="26" spans="1:35" ht="38.25">
      <c r="A26" s="272">
        <v>3</v>
      </c>
      <c r="B26" s="272" t="s">
        <v>483</v>
      </c>
      <c r="C26" s="272">
        <v>103326</v>
      </c>
      <c r="D26" s="272" t="s">
        <v>79</v>
      </c>
      <c r="E26" s="274" t="s">
        <v>498</v>
      </c>
      <c r="F26" s="272" t="s">
        <v>76</v>
      </c>
      <c r="G26" s="243">
        <v>10.6</v>
      </c>
      <c r="H26" s="244">
        <v>93.55</v>
      </c>
      <c r="I26" s="244">
        <v>991.63</v>
      </c>
      <c r="J26" s="245"/>
      <c r="K26" s="243"/>
      <c r="L26" s="180"/>
      <c r="M26" s="246">
        <v>10.6</v>
      </c>
      <c r="N26" s="246"/>
      <c r="O26" s="246"/>
      <c r="P26" s="246"/>
      <c r="Q26" s="246"/>
      <c r="R26" s="242"/>
      <c r="S26" s="242"/>
      <c r="T26" s="242"/>
      <c r="U26" s="242"/>
      <c r="V26" s="242"/>
      <c r="W26" s="242"/>
      <c r="X26" s="242"/>
      <c r="Y26" s="242"/>
      <c r="Z26" s="242"/>
      <c r="AA26" s="242"/>
      <c r="AC26" s="247">
        <f t="shared" si="3"/>
        <v>991.63</v>
      </c>
      <c r="AD26" s="247">
        <f t="shared" si="4"/>
        <v>0</v>
      </c>
      <c r="AE26" s="247">
        <f t="shared" si="5"/>
        <v>0</v>
      </c>
      <c r="AF26" s="247">
        <f t="shared" si="6"/>
        <v>0</v>
      </c>
      <c r="AG26" s="247">
        <f t="shared" si="7"/>
        <v>0</v>
      </c>
      <c r="AI26" s="248"/>
    </row>
    <row r="27" spans="1:35">
      <c r="A27" s="236">
        <v>4</v>
      </c>
      <c r="B27" s="237" t="s">
        <v>774</v>
      </c>
      <c r="C27" s="238"/>
      <c r="D27" s="238"/>
      <c r="E27" s="239" t="s">
        <v>840</v>
      </c>
      <c r="F27" s="237" t="s">
        <v>779</v>
      </c>
      <c r="G27" s="271">
        <f>I28+I29+I30</f>
        <v>339720.17</v>
      </c>
      <c r="H27" s="240"/>
      <c r="I27" s="241"/>
      <c r="J27" s="196"/>
      <c r="K27" s="211"/>
      <c r="M27" s="242">
        <f>AC28+AC29+AC30</f>
        <v>32037.290000000005</v>
      </c>
      <c r="N27" s="242">
        <f t="shared" ref="N27:Q27" si="9">AD28+AD29+AD30</f>
        <v>30593.010000000002</v>
      </c>
      <c r="O27" s="242">
        <f t="shared" si="9"/>
        <v>111513.1</v>
      </c>
      <c r="P27" s="242">
        <f t="shared" si="9"/>
        <v>26791.39</v>
      </c>
      <c r="Q27" s="242">
        <f t="shared" si="9"/>
        <v>138785.38</v>
      </c>
      <c r="R27" s="242"/>
      <c r="S27" s="242"/>
      <c r="T27" s="242"/>
      <c r="U27" s="242"/>
      <c r="V27" s="242"/>
      <c r="W27" s="242"/>
      <c r="X27" s="242"/>
      <c r="Y27" s="242"/>
      <c r="Z27" s="242"/>
      <c r="AA27" s="242"/>
      <c r="AC27" s="247">
        <f t="shared" si="3"/>
        <v>0</v>
      </c>
      <c r="AD27" s="247">
        <f t="shared" si="4"/>
        <v>0</v>
      </c>
      <c r="AE27" s="247">
        <f t="shared" si="5"/>
        <v>0</v>
      </c>
      <c r="AF27" s="247">
        <f t="shared" si="6"/>
        <v>0</v>
      </c>
      <c r="AG27" s="247">
        <f t="shared" si="7"/>
        <v>0</v>
      </c>
      <c r="AI27" s="248"/>
    </row>
    <row r="28" spans="1:35" ht="51">
      <c r="A28" s="272">
        <v>4</v>
      </c>
      <c r="B28" s="272" t="s">
        <v>737</v>
      </c>
      <c r="C28" s="272">
        <v>94273</v>
      </c>
      <c r="D28" s="272" t="s">
        <v>79</v>
      </c>
      <c r="E28" s="274" t="s">
        <v>500</v>
      </c>
      <c r="F28" s="272" t="s">
        <v>113</v>
      </c>
      <c r="G28" s="243">
        <v>920.59999999999991</v>
      </c>
      <c r="H28" s="244">
        <v>45.02</v>
      </c>
      <c r="I28" s="244">
        <v>41445.410000000003</v>
      </c>
      <c r="J28" s="245"/>
      <c r="K28" s="243"/>
      <c r="L28" s="180"/>
      <c r="M28" s="246">
        <v>88</v>
      </c>
      <c r="N28" s="246">
        <v>84</v>
      </c>
      <c r="O28" s="246">
        <v>294.39999999999998</v>
      </c>
      <c r="P28" s="246">
        <v>74.2</v>
      </c>
      <c r="Q28" s="246">
        <v>380</v>
      </c>
      <c r="R28" s="242"/>
      <c r="S28" s="242"/>
      <c r="T28" s="242"/>
      <c r="U28" s="242"/>
      <c r="V28" s="242"/>
      <c r="W28" s="242"/>
      <c r="X28" s="242"/>
      <c r="Y28" s="242"/>
      <c r="Z28" s="242"/>
      <c r="AA28" s="242"/>
      <c r="AC28" s="247">
        <f t="shared" si="3"/>
        <v>3961.76</v>
      </c>
      <c r="AD28" s="247">
        <f t="shared" si="4"/>
        <v>3781.68</v>
      </c>
      <c r="AE28" s="247">
        <f t="shared" si="5"/>
        <v>13253.89</v>
      </c>
      <c r="AF28" s="247">
        <f t="shared" si="6"/>
        <v>3340.48</v>
      </c>
      <c r="AG28" s="247">
        <f t="shared" si="7"/>
        <v>17107.599999999999</v>
      </c>
      <c r="AI28" s="248"/>
    </row>
    <row r="29" spans="1:35" ht="38.25">
      <c r="A29" s="272">
        <v>4</v>
      </c>
      <c r="B29" s="272" t="s">
        <v>291</v>
      </c>
      <c r="C29" s="272">
        <v>101169</v>
      </c>
      <c r="D29" s="272" t="s">
        <v>79</v>
      </c>
      <c r="E29" s="274" t="s">
        <v>123</v>
      </c>
      <c r="F29" s="272" t="s">
        <v>76</v>
      </c>
      <c r="G29" s="243">
        <v>3271.1000000000004</v>
      </c>
      <c r="H29" s="244">
        <v>90.3</v>
      </c>
      <c r="I29" s="244">
        <v>295380.33</v>
      </c>
      <c r="J29" s="245"/>
      <c r="K29" s="243"/>
      <c r="L29" s="180"/>
      <c r="M29" s="246">
        <v>308</v>
      </c>
      <c r="N29" s="246">
        <v>294</v>
      </c>
      <c r="O29" s="246">
        <v>1079.4000000000001</v>
      </c>
      <c r="P29" s="246">
        <v>259.7</v>
      </c>
      <c r="Q29" s="246">
        <v>1330</v>
      </c>
      <c r="R29" s="242"/>
      <c r="S29" s="242"/>
      <c r="T29" s="242"/>
      <c r="U29" s="242"/>
      <c r="V29" s="242"/>
      <c r="W29" s="242"/>
      <c r="X29" s="242"/>
      <c r="Y29" s="242"/>
      <c r="Z29" s="242"/>
      <c r="AA29" s="242"/>
      <c r="AC29" s="247">
        <f t="shared" si="3"/>
        <v>27812.400000000001</v>
      </c>
      <c r="AD29" s="247">
        <f t="shared" si="4"/>
        <v>26548.2</v>
      </c>
      <c r="AE29" s="247">
        <f t="shared" si="5"/>
        <v>97469.82</v>
      </c>
      <c r="AF29" s="247">
        <f t="shared" si="6"/>
        <v>23450.91</v>
      </c>
      <c r="AG29" s="247">
        <f t="shared" si="7"/>
        <v>120099</v>
      </c>
      <c r="AI29" s="248"/>
    </row>
    <row r="30" spans="1:35" ht="25.5">
      <c r="A30" s="272">
        <v>4</v>
      </c>
      <c r="B30" s="272" t="s">
        <v>739</v>
      </c>
      <c r="C30" s="272" t="s">
        <v>503</v>
      </c>
      <c r="D30" s="272" t="s">
        <v>74</v>
      </c>
      <c r="E30" s="274" t="s">
        <v>102</v>
      </c>
      <c r="F30" s="272" t="s">
        <v>113</v>
      </c>
      <c r="G30" s="243">
        <v>77</v>
      </c>
      <c r="H30" s="244">
        <v>37.590000000000003</v>
      </c>
      <c r="I30" s="244">
        <v>2894.4300000000003</v>
      </c>
      <c r="J30" s="245"/>
      <c r="K30" s="243"/>
      <c r="L30" s="180"/>
      <c r="M30" s="246">
        <v>7</v>
      </c>
      <c r="N30" s="246">
        <v>7</v>
      </c>
      <c r="O30" s="246">
        <v>21</v>
      </c>
      <c r="P30" s="246"/>
      <c r="Q30" s="246">
        <v>42</v>
      </c>
      <c r="R30" s="242"/>
      <c r="S30" s="242"/>
      <c r="T30" s="242"/>
      <c r="U30" s="242"/>
      <c r="V30" s="242"/>
      <c r="W30" s="242"/>
      <c r="X30" s="242"/>
      <c r="Y30" s="242"/>
      <c r="Z30" s="242"/>
      <c r="AA30" s="242"/>
      <c r="AC30" s="247">
        <f t="shared" si="3"/>
        <v>263.13</v>
      </c>
      <c r="AD30" s="247">
        <f t="shared" si="4"/>
        <v>263.13</v>
      </c>
      <c r="AE30" s="247">
        <f t="shared" si="5"/>
        <v>789.39</v>
      </c>
      <c r="AF30" s="247">
        <f t="shared" si="6"/>
        <v>0</v>
      </c>
      <c r="AG30" s="247">
        <f t="shared" si="7"/>
        <v>1578.78</v>
      </c>
      <c r="AI30" s="248"/>
    </row>
    <row r="31" spans="1:35">
      <c r="A31" s="236">
        <v>5</v>
      </c>
      <c r="B31" s="237" t="s">
        <v>774</v>
      </c>
      <c r="C31" s="238"/>
      <c r="D31" s="238"/>
      <c r="E31" s="239" t="s">
        <v>838</v>
      </c>
      <c r="F31" s="237" t="s">
        <v>779</v>
      </c>
      <c r="G31" s="271">
        <f>I32+I33+I34+I35</f>
        <v>76284.739999999991</v>
      </c>
      <c r="H31" s="240"/>
      <c r="I31" s="241"/>
      <c r="J31" s="196"/>
      <c r="K31" s="211"/>
      <c r="M31" s="242">
        <f t="shared" ref="M31:Q31" si="10">AC32+AC33+AC34+AC35</f>
        <v>7442.5</v>
      </c>
      <c r="N31" s="242">
        <f t="shared" si="10"/>
        <v>7108.41</v>
      </c>
      <c r="O31" s="242">
        <f t="shared" si="10"/>
        <v>24764.92</v>
      </c>
      <c r="P31" s="242">
        <f t="shared" si="10"/>
        <v>6297.6900000000005</v>
      </c>
      <c r="Q31" s="242">
        <f t="shared" si="10"/>
        <v>30671.219999999998</v>
      </c>
      <c r="R31" s="242"/>
      <c r="S31" s="242"/>
      <c r="T31" s="242"/>
      <c r="U31" s="242"/>
      <c r="V31" s="242"/>
      <c r="W31" s="242"/>
      <c r="X31" s="242"/>
      <c r="Y31" s="242"/>
      <c r="Z31" s="242"/>
      <c r="AA31" s="242"/>
      <c r="AC31" s="247">
        <f t="shared" si="3"/>
        <v>0</v>
      </c>
      <c r="AD31" s="247">
        <f t="shared" si="4"/>
        <v>0</v>
      </c>
      <c r="AE31" s="247">
        <f t="shared" si="5"/>
        <v>0</v>
      </c>
      <c r="AF31" s="247">
        <f t="shared" si="6"/>
        <v>0</v>
      </c>
      <c r="AG31" s="247">
        <f t="shared" si="7"/>
        <v>0</v>
      </c>
      <c r="AI31" s="248"/>
    </row>
    <row r="32" spans="1:35" ht="38.25">
      <c r="A32" s="272">
        <v>5</v>
      </c>
      <c r="B32" s="272" t="s">
        <v>738</v>
      </c>
      <c r="C32" s="272">
        <v>94990</v>
      </c>
      <c r="D32" s="272" t="s">
        <v>79</v>
      </c>
      <c r="E32" s="274" t="s">
        <v>457</v>
      </c>
      <c r="F32" s="272" t="s">
        <v>80</v>
      </c>
      <c r="G32" s="243">
        <v>62.849999999999994</v>
      </c>
      <c r="H32" s="244">
        <v>820.54</v>
      </c>
      <c r="I32" s="244">
        <v>51570.93</v>
      </c>
      <c r="J32" s="245"/>
      <c r="K32" s="243"/>
      <c r="L32" s="180"/>
      <c r="M32" s="246">
        <v>5.68</v>
      </c>
      <c r="N32" s="246">
        <v>5.37</v>
      </c>
      <c r="O32" s="246">
        <v>21.32</v>
      </c>
      <c r="P32" s="246">
        <v>4.62</v>
      </c>
      <c r="Q32" s="246">
        <v>25.86</v>
      </c>
      <c r="R32" s="242"/>
      <c r="S32" s="242"/>
      <c r="T32" s="242"/>
      <c r="U32" s="242"/>
      <c r="V32" s="242"/>
      <c r="W32" s="242"/>
      <c r="X32" s="242"/>
      <c r="Y32" s="242"/>
      <c r="Z32" s="242"/>
      <c r="AA32" s="242"/>
      <c r="AC32" s="247">
        <f t="shared" si="3"/>
        <v>4660.67</v>
      </c>
      <c r="AD32" s="247">
        <f t="shared" si="4"/>
        <v>4406.3</v>
      </c>
      <c r="AE32" s="247">
        <f t="shared" si="5"/>
        <v>17493.91</v>
      </c>
      <c r="AF32" s="247">
        <f t="shared" si="6"/>
        <v>3790.89</v>
      </c>
      <c r="AG32" s="247">
        <f t="shared" si="7"/>
        <v>21219.16</v>
      </c>
      <c r="AI32" s="248"/>
    </row>
    <row r="33" spans="1:38" ht="25.5">
      <c r="A33" s="272">
        <v>5</v>
      </c>
      <c r="B33" s="272" t="s">
        <v>740</v>
      </c>
      <c r="C33" s="272" t="s">
        <v>504</v>
      </c>
      <c r="D33" s="272" t="s">
        <v>74</v>
      </c>
      <c r="E33" s="274" t="s">
        <v>505</v>
      </c>
      <c r="F33" s="272" t="s">
        <v>96</v>
      </c>
      <c r="G33" s="243">
        <v>12</v>
      </c>
      <c r="H33" s="244">
        <v>634.74</v>
      </c>
      <c r="I33" s="244">
        <v>7616.8799999999992</v>
      </c>
      <c r="J33" s="245"/>
      <c r="K33" s="243"/>
      <c r="L33" s="180"/>
      <c r="M33" s="246">
        <v>2</v>
      </c>
      <c r="N33" s="246">
        <v>2</v>
      </c>
      <c r="O33" s="246">
        <v>2</v>
      </c>
      <c r="P33" s="246">
        <v>2</v>
      </c>
      <c r="Q33" s="246">
        <v>4</v>
      </c>
      <c r="R33" s="242"/>
      <c r="S33" s="242"/>
      <c r="T33" s="242"/>
      <c r="U33" s="242"/>
      <c r="V33" s="242"/>
      <c r="W33" s="242"/>
      <c r="X33" s="242"/>
      <c r="Y33" s="242"/>
      <c r="Z33" s="242"/>
      <c r="AA33" s="242"/>
      <c r="AC33" s="247">
        <f t="shared" si="3"/>
        <v>1269.48</v>
      </c>
      <c r="AD33" s="247">
        <f t="shared" si="4"/>
        <v>1269.48</v>
      </c>
      <c r="AE33" s="247">
        <f t="shared" si="5"/>
        <v>1269.48</v>
      </c>
      <c r="AF33" s="247">
        <f t="shared" si="6"/>
        <v>1269.48</v>
      </c>
      <c r="AG33" s="247">
        <f t="shared" si="7"/>
        <v>2538.96</v>
      </c>
      <c r="AI33" s="248"/>
    </row>
    <row r="34" spans="1:38" ht="25.5">
      <c r="A34" s="272">
        <v>5</v>
      </c>
      <c r="B34" s="272" t="s">
        <v>741</v>
      </c>
      <c r="C34" s="272" t="s">
        <v>506</v>
      </c>
      <c r="D34" s="272" t="s">
        <v>74</v>
      </c>
      <c r="E34" s="274" t="s">
        <v>81</v>
      </c>
      <c r="F34" s="272" t="s">
        <v>76</v>
      </c>
      <c r="G34" s="243">
        <v>211.98999999999995</v>
      </c>
      <c r="H34" s="244">
        <v>70.599999999999994</v>
      </c>
      <c r="I34" s="244">
        <v>14966.5</v>
      </c>
      <c r="J34" s="245"/>
      <c r="K34" s="243"/>
      <c r="L34" s="180"/>
      <c r="M34" s="246">
        <v>18.579999999999998</v>
      </c>
      <c r="N34" s="246">
        <v>17.579999999999998</v>
      </c>
      <c r="O34" s="246">
        <v>75.05</v>
      </c>
      <c r="P34" s="246">
        <v>15.13</v>
      </c>
      <c r="Q34" s="246">
        <v>85.65</v>
      </c>
      <c r="R34" s="242"/>
      <c r="S34" s="242"/>
      <c r="T34" s="242"/>
      <c r="U34" s="242"/>
      <c r="V34" s="242"/>
      <c r="W34" s="242"/>
      <c r="X34" s="242"/>
      <c r="Y34" s="242"/>
      <c r="Z34" s="242"/>
      <c r="AA34" s="242"/>
      <c r="AC34" s="247">
        <f t="shared" si="3"/>
        <v>1311.75</v>
      </c>
      <c r="AD34" s="247">
        <f t="shared" si="4"/>
        <v>1241.1500000000001</v>
      </c>
      <c r="AE34" s="247">
        <f t="shared" si="5"/>
        <v>5298.53</v>
      </c>
      <c r="AF34" s="247">
        <f t="shared" si="6"/>
        <v>1068.18</v>
      </c>
      <c r="AG34" s="247">
        <f t="shared" si="7"/>
        <v>6046.89</v>
      </c>
      <c r="AI34" s="248"/>
    </row>
    <row r="35" spans="1:38" ht="25.5">
      <c r="A35" s="272">
        <v>5</v>
      </c>
      <c r="B35" s="272" t="s">
        <v>742</v>
      </c>
      <c r="C35" s="272" t="s">
        <v>507</v>
      </c>
      <c r="D35" s="272" t="s">
        <v>74</v>
      </c>
      <c r="E35" s="274" t="s">
        <v>508</v>
      </c>
      <c r="F35" s="272" t="s">
        <v>83</v>
      </c>
      <c r="G35" s="243">
        <v>4532.8099999999995</v>
      </c>
      <c r="H35" s="244">
        <v>0.47</v>
      </c>
      <c r="I35" s="244">
        <v>2130.4299999999998</v>
      </c>
      <c r="J35" s="245"/>
      <c r="K35" s="243"/>
      <c r="L35" s="180"/>
      <c r="M35" s="246">
        <v>426.8</v>
      </c>
      <c r="N35" s="246">
        <v>407.4</v>
      </c>
      <c r="O35" s="246">
        <v>1495.74</v>
      </c>
      <c r="P35" s="246">
        <v>359.87</v>
      </c>
      <c r="Q35" s="246">
        <v>1843</v>
      </c>
      <c r="R35" s="242"/>
      <c r="S35" s="242"/>
      <c r="T35" s="242"/>
      <c r="U35" s="242"/>
      <c r="V35" s="242"/>
      <c r="W35" s="242"/>
      <c r="X35" s="242"/>
      <c r="Y35" s="242"/>
      <c r="Z35" s="242"/>
      <c r="AA35" s="242"/>
      <c r="AC35" s="247">
        <f t="shared" si="3"/>
        <v>200.6</v>
      </c>
      <c r="AD35" s="247">
        <f t="shared" si="4"/>
        <v>191.48</v>
      </c>
      <c r="AE35" s="247">
        <f t="shared" si="5"/>
        <v>703</v>
      </c>
      <c r="AF35" s="247">
        <f t="shared" si="6"/>
        <v>169.14</v>
      </c>
      <c r="AG35" s="247">
        <f t="shared" si="7"/>
        <v>866.21</v>
      </c>
      <c r="AI35" s="248"/>
    </row>
    <row r="36" spans="1:38">
      <c r="A36" s="236">
        <v>6</v>
      </c>
      <c r="B36" s="237" t="s">
        <v>774</v>
      </c>
      <c r="C36" s="238"/>
      <c r="D36" s="238"/>
      <c r="E36" s="239" t="s">
        <v>839</v>
      </c>
      <c r="F36" s="237" t="s">
        <v>779</v>
      </c>
      <c r="G36" s="271">
        <f>I37+I38+I40+I39</f>
        <v>6723.72</v>
      </c>
      <c r="H36" s="240"/>
      <c r="I36" s="241"/>
      <c r="J36" s="196"/>
      <c r="K36" s="211"/>
      <c r="M36" s="242">
        <f t="shared" ref="M36:Q36" si="11">AC37+AC38+AC39+AC40</f>
        <v>1451.23</v>
      </c>
      <c r="N36" s="242">
        <f t="shared" si="11"/>
        <v>1444.83</v>
      </c>
      <c r="O36" s="242">
        <f t="shared" si="11"/>
        <v>913.88</v>
      </c>
      <c r="P36" s="242">
        <f t="shared" si="11"/>
        <v>1429.1499999999999</v>
      </c>
      <c r="Q36" s="242">
        <f t="shared" si="11"/>
        <v>1484.63</v>
      </c>
      <c r="R36" s="242"/>
      <c r="S36" s="242"/>
      <c r="T36" s="242"/>
      <c r="U36" s="242"/>
      <c r="V36" s="242"/>
      <c r="W36" s="242"/>
      <c r="X36" s="242"/>
      <c r="Y36" s="242"/>
      <c r="Z36" s="242"/>
      <c r="AA36" s="242"/>
      <c r="AC36" s="247">
        <f t="shared" si="3"/>
        <v>0</v>
      </c>
      <c r="AD36" s="247">
        <f t="shared" si="4"/>
        <v>0</v>
      </c>
      <c r="AE36" s="247">
        <f t="shared" si="5"/>
        <v>0</v>
      </c>
      <c r="AF36" s="247">
        <f t="shared" si="6"/>
        <v>0</v>
      </c>
      <c r="AG36" s="247">
        <f t="shared" si="7"/>
        <v>0</v>
      </c>
      <c r="AI36" s="248"/>
    </row>
    <row r="37" spans="1:38" ht="25.5">
      <c r="A37" s="272">
        <v>6</v>
      </c>
      <c r="B37" s="272" t="s">
        <v>292</v>
      </c>
      <c r="C37" s="272">
        <v>102498</v>
      </c>
      <c r="D37" s="272" t="s">
        <v>79</v>
      </c>
      <c r="E37" s="274" t="s">
        <v>131</v>
      </c>
      <c r="F37" s="272" t="s">
        <v>113</v>
      </c>
      <c r="G37" s="243">
        <v>920.59999999999991</v>
      </c>
      <c r="H37" s="244">
        <v>1.6</v>
      </c>
      <c r="I37" s="244">
        <v>1472.96</v>
      </c>
      <c r="J37" s="245"/>
      <c r="K37" s="243"/>
      <c r="L37" s="180"/>
      <c r="M37" s="246">
        <v>88</v>
      </c>
      <c r="N37" s="246">
        <v>84</v>
      </c>
      <c r="O37" s="246">
        <v>294.39999999999998</v>
      </c>
      <c r="P37" s="246">
        <v>74.2</v>
      </c>
      <c r="Q37" s="246">
        <v>380</v>
      </c>
      <c r="R37" s="242"/>
      <c r="S37" s="242"/>
      <c r="T37" s="242"/>
      <c r="U37" s="242"/>
      <c r="V37" s="242"/>
      <c r="W37" s="242"/>
      <c r="X37" s="242"/>
      <c r="Y37" s="242"/>
      <c r="Z37" s="242"/>
      <c r="AA37" s="242"/>
      <c r="AC37" s="247">
        <f t="shared" si="3"/>
        <v>140.80000000000001</v>
      </c>
      <c r="AD37" s="247">
        <f t="shared" si="4"/>
        <v>134.4</v>
      </c>
      <c r="AE37" s="247">
        <f t="shared" si="5"/>
        <v>471.04</v>
      </c>
      <c r="AF37" s="247">
        <f t="shared" si="6"/>
        <v>118.72</v>
      </c>
      <c r="AG37" s="247">
        <f t="shared" si="7"/>
        <v>608</v>
      </c>
      <c r="AI37" s="248"/>
      <c r="AL37" s="248"/>
    </row>
    <row r="38" spans="1:38" ht="25.5">
      <c r="A38" s="272">
        <v>6</v>
      </c>
      <c r="B38" s="272" t="s">
        <v>293</v>
      </c>
      <c r="C38" s="272">
        <v>13521</v>
      </c>
      <c r="D38" s="272" t="s">
        <v>79</v>
      </c>
      <c r="E38" s="274" t="s">
        <v>97</v>
      </c>
      <c r="F38" s="272" t="s">
        <v>96</v>
      </c>
      <c r="G38" s="243">
        <v>10</v>
      </c>
      <c r="H38" s="244">
        <v>95.53</v>
      </c>
      <c r="I38" s="244">
        <v>955.3</v>
      </c>
      <c r="J38" s="245"/>
      <c r="K38" s="243"/>
      <c r="L38" s="180"/>
      <c r="M38" s="246">
        <v>2</v>
      </c>
      <c r="N38" s="246">
        <v>2</v>
      </c>
      <c r="O38" s="246">
        <v>2</v>
      </c>
      <c r="P38" s="246">
        <v>2</v>
      </c>
      <c r="Q38" s="246">
        <v>2</v>
      </c>
      <c r="R38" s="242"/>
      <c r="S38" s="242"/>
      <c r="T38" s="242"/>
      <c r="U38" s="242"/>
      <c r="V38" s="242"/>
      <c r="W38" s="242"/>
      <c r="X38" s="242"/>
      <c r="Y38" s="242"/>
      <c r="Z38" s="242"/>
      <c r="AA38" s="242"/>
      <c r="AC38" s="247">
        <f t="shared" si="3"/>
        <v>191.06</v>
      </c>
      <c r="AD38" s="247">
        <f t="shared" si="4"/>
        <v>191.06</v>
      </c>
      <c r="AE38" s="247">
        <f t="shared" si="5"/>
        <v>191.06</v>
      </c>
      <c r="AF38" s="247">
        <f t="shared" si="6"/>
        <v>191.06</v>
      </c>
      <c r="AG38" s="247">
        <f t="shared" si="7"/>
        <v>191.06</v>
      </c>
      <c r="AI38" s="248"/>
    </row>
    <row r="39" spans="1:38" ht="25.5">
      <c r="A39" s="272">
        <v>6</v>
      </c>
      <c r="B39" s="272" t="s">
        <v>294</v>
      </c>
      <c r="C39" s="272">
        <v>5213417</v>
      </c>
      <c r="D39" s="272" t="s">
        <v>256</v>
      </c>
      <c r="E39" s="274" t="s">
        <v>456</v>
      </c>
      <c r="F39" s="272" t="s">
        <v>76</v>
      </c>
      <c r="G39" s="243">
        <v>4.13</v>
      </c>
      <c r="H39" s="244">
        <v>521.87</v>
      </c>
      <c r="I39" s="244">
        <v>2155.33</v>
      </c>
      <c r="J39" s="245"/>
      <c r="K39" s="243"/>
      <c r="L39" s="180"/>
      <c r="M39" s="246">
        <v>1.18</v>
      </c>
      <c r="N39" s="246">
        <v>1.18</v>
      </c>
      <c r="O39" s="246">
        <v>0</v>
      </c>
      <c r="P39" s="246">
        <v>1.18</v>
      </c>
      <c r="Q39" s="246">
        <v>0.59</v>
      </c>
      <c r="R39" s="242"/>
      <c r="S39" s="242"/>
      <c r="T39" s="242"/>
      <c r="U39" s="242"/>
      <c r="V39" s="242"/>
      <c r="W39" s="242"/>
      <c r="X39" s="242"/>
      <c r="Y39" s="242"/>
      <c r="Z39" s="242"/>
      <c r="AA39" s="242"/>
      <c r="AC39" s="247">
        <f t="shared" si="3"/>
        <v>615.80999999999995</v>
      </c>
      <c r="AD39" s="247">
        <f t="shared" si="4"/>
        <v>615.80999999999995</v>
      </c>
      <c r="AE39" s="247">
        <f t="shared" si="5"/>
        <v>0</v>
      </c>
      <c r="AF39" s="247">
        <f t="shared" si="6"/>
        <v>615.80999999999995</v>
      </c>
      <c r="AG39" s="247">
        <f t="shared" si="7"/>
        <v>307.89999999999998</v>
      </c>
      <c r="AI39" s="248"/>
    </row>
    <row r="40" spans="1:38" ht="25.5">
      <c r="A40" s="272">
        <v>6</v>
      </c>
      <c r="B40" s="272" t="s">
        <v>295</v>
      </c>
      <c r="C40" s="272">
        <v>5216111</v>
      </c>
      <c r="D40" s="272" t="s">
        <v>256</v>
      </c>
      <c r="E40" s="274" t="s">
        <v>436</v>
      </c>
      <c r="F40" s="272" t="s">
        <v>136</v>
      </c>
      <c r="G40" s="243">
        <v>17</v>
      </c>
      <c r="H40" s="244">
        <v>125.89</v>
      </c>
      <c r="I40" s="244">
        <v>2140.13</v>
      </c>
      <c r="J40" s="245"/>
      <c r="K40" s="243"/>
      <c r="L40" s="180"/>
      <c r="M40" s="246">
        <v>4</v>
      </c>
      <c r="N40" s="246">
        <v>4</v>
      </c>
      <c r="O40" s="246">
        <v>2</v>
      </c>
      <c r="P40" s="246">
        <v>4</v>
      </c>
      <c r="Q40" s="246">
        <v>3</v>
      </c>
      <c r="R40" s="242"/>
      <c r="S40" s="242"/>
      <c r="T40" s="242"/>
      <c r="U40" s="242"/>
      <c r="V40" s="242"/>
      <c r="W40" s="242"/>
      <c r="X40" s="242"/>
      <c r="Y40" s="242"/>
      <c r="Z40" s="242"/>
      <c r="AA40" s="242"/>
      <c r="AC40" s="247">
        <f t="shared" si="3"/>
        <v>503.56</v>
      </c>
      <c r="AD40" s="247">
        <f t="shared" si="4"/>
        <v>503.56</v>
      </c>
      <c r="AE40" s="247">
        <f t="shared" si="5"/>
        <v>251.78</v>
      </c>
      <c r="AF40" s="247">
        <f t="shared" si="6"/>
        <v>503.56</v>
      </c>
      <c r="AG40" s="247">
        <f t="shared" si="7"/>
        <v>377.67</v>
      </c>
      <c r="AI40" s="248"/>
    </row>
    <row r="42" spans="1:38">
      <c r="G42" s="191">
        <f>G36+G31+G27+G22+G19</f>
        <v>428328.45</v>
      </c>
    </row>
  </sheetData>
  <mergeCells count="32">
    <mergeCell ref="A6:B6"/>
    <mergeCell ref="C6:E6"/>
    <mergeCell ref="L6:Q6"/>
    <mergeCell ref="R6:X6"/>
    <mergeCell ref="Y6:AA6"/>
    <mergeCell ref="A5:B5"/>
    <mergeCell ref="C5:E5"/>
    <mergeCell ref="L5:Q5"/>
    <mergeCell ref="R5:X5"/>
    <mergeCell ref="Y5:AA5"/>
    <mergeCell ref="A8:E8"/>
    <mergeCell ref="F8:G8"/>
    <mergeCell ref="L8:Q8"/>
    <mergeCell ref="R8:AA8"/>
    <mergeCell ref="A9:E9"/>
    <mergeCell ref="F9:G9"/>
    <mergeCell ref="L9:Q9"/>
    <mergeCell ref="R9:AA9"/>
    <mergeCell ref="L12:P12"/>
    <mergeCell ref="Q12:X12"/>
    <mergeCell ref="Y12:AA12"/>
    <mergeCell ref="A11:B11"/>
    <mergeCell ref="C11:H11"/>
    <mergeCell ref="I11:K11"/>
    <mergeCell ref="L11:P11"/>
    <mergeCell ref="Q11:X11"/>
    <mergeCell ref="Y11:AA11"/>
    <mergeCell ref="F14:G14"/>
    <mergeCell ref="F15:G15"/>
    <mergeCell ref="A12:B12"/>
    <mergeCell ref="C12:H12"/>
    <mergeCell ref="I12:K12"/>
  </mergeCells>
  <pageMargins left="0.21" right="0.34" top="1.1399999999999999" bottom="0.95" header="0.24" footer="0.2"/>
  <pageSetup paperSize="9" scale="48" fitToHeight="0" orientation="landscape" r:id="rId1"/>
  <headerFooter>
    <oddHeader>&amp;C&amp;G</oddHeader>
    <oddFooter>&amp;L&amp;G&amp;RPágina &amp;P de &amp;N</oddFooter>
  </headerFooter>
  <drawing r:id="rId2"/>
  <legacyDrawingHF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92D050"/>
    <pageSetUpPr fitToPage="1"/>
  </sheetPr>
  <dimension ref="A1:BI31"/>
  <sheetViews>
    <sheetView view="pageBreakPreview" zoomScale="130" zoomScaleNormal="115" zoomScaleSheetLayoutView="130" workbookViewId="0">
      <selection activeCell="M50" sqref="M50"/>
    </sheetView>
  </sheetViews>
  <sheetFormatPr defaultRowHeight="9"/>
  <cols>
    <col min="1" max="1" width="2" style="262" customWidth="1"/>
    <col min="2" max="2" width="2.375" style="262" customWidth="1"/>
    <col min="3" max="3" width="0.875" style="250" customWidth="1"/>
    <col min="4" max="4" width="2" style="250" customWidth="1"/>
    <col min="5" max="5" width="2.125" style="250" customWidth="1"/>
    <col min="6" max="6" width="5.25" style="250" customWidth="1"/>
    <col min="7" max="7" width="1" style="250" customWidth="1"/>
    <col min="8" max="8" width="2" style="250" customWidth="1"/>
    <col min="9" max="9" width="2.125" style="250" customWidth="1"/>
    <col min="10" max="10" width="11.75" style="250" customWidth="1"/>
    <col min="11" max="11" width="0.875" style="250" customWidth="1"/>
    <col min="12" max="61" width="2.375" style="262" customWidth="1"/>
    <col min="62" max="16384" width="9" style="250"/>
  </cols>
  <sheetData>
    <row r="1" spans="1:61">
      <c r="A1" s="519"/>
      <c r="B1" s="519"/>
      <c r="C1" s="519"/>
      <c r="D1" s="519"/>
      <c r="E1" s="519"/>
      <c r="F1" s="519"/>
      <c r="G1" s="519"/>
      <c r="H1" s="519"/>
      <c r="I1" s="519"/>
      <c r="J1" s="519"/>
      <c r="K1" s="519"/>
      <c r="L1" s="519"/>
      <c r="M1" s="519"/>
      <c r="N1" s="519"/>
      <c r="O1" s="519"/>
      <c r="P1" s="519"/>
      <c r="Q1" s="519"/>
      <c r="R1" s="519"/>
      <c r="S1" s="519"/>
      <c r="T1" s="519"/>
      <c r="U1" s="519"/>
      <c r="V1" s="519"/>
      <c r="W1" s="519"/>
      <c r="X1" s="519"/>
      <c r="Y1" s="519"/>
      <c r="Z1" s="519"/>
      <c r="AA1" s="519"/>
      <c r="AB1" s="519"/>
      <c r="AC1" s="519"/>
      <c r="AD1" s="519"/>
      <c r="AE1" s="519"/>
      <c r="AF1" s="519"/>
      <c r="AG1" s="519"/>
      <c r="AH1" s="519"/>
      <c r="AI1" s="519"/>
      <c r="AJ1" s="519"/>
      <c r="AK1" s="519"/>
      <c r="AL1" s="519"/>
      <c r="AM1" s="519"/>
      <c r="AN1" s="519"/>
      <c r="AO1" s="519"/>
      <c r="AP1" s="519"/>
      <c r="AQ1" s="519"/>
      <c r="AR1" s="519"/>
      <c r="AS1" s="519"/>
      <c r="AT1" s="519"/>
      <c r="AU1" s="519"/>
      <c r="AV1" s="519"/>
      <c r="AW1" s="519"/>
      <c r="AX1" s="519"/>
      <c r="AY1" s="519"/>
      <c r="AZ1" s="519"/>
      <c r="BA1" s="519"/>
      <c r="BB1" s="519"/>
      <c r="BC1" s="519"/>
      <c r="BD1" s="519"/>
      <c r="BE1" s="519"/>
      <c r="BF1" s="519"/>
      <c r="BG1" s="519"/>
      <c r="BH1" s="519"/>
      <c r="BI1" s="519"/>
    </row>
    <row r="2" spans="1:61" ht="3" customHeight="1">
      <c r="A2" s="249"/>
      <c r="B2" s="249"/>
      <c r="C2" s="251"/>
      <c r="D2" s="251"/>
      <c r="E2" s="251"/>
      <c r="F2" s="251"/>
      <c r="G2" s="251"/>
      <c r="H2" s="251"/>
      <c r="I2" s="251"/>
      <c r="J2" s="251"/>
      <c r="K2" s="251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249"/>
      <c r="AD2" s="249"/>
      <c r="AE2" s="249"/>
      <c r="AF2" s="249"/>
      <c r="AG2" s="249"/>
      <c r="AH2" s="249"/>
      <c r="AI2" s="249"/>
      <c r="AJ2" s="249"/>
      <c r="AK2" s="249"/>
      <c r="AL2" s="249"/>
      <c r="AM2" s="249"/>
      <c r="AN2" s="249"/>
      <c r="AO2" s="249"/>
      <c r="AP2" s="249"/>
      <c r="AQ2" s="249"/>
      <c r="AR2" s="249"/>
      <c r="AS2" s="249"/>
      <c r="AT2" s="249"/>
      <c r="AU2" s="249"/>
      <c r="AV2" s="249"/>
      <c r="AW2" s="249"/>
      <c r="AX2" s="249"/>
      <c r="AY2" s="249"/>
      <c r="AZ2" s="249"/>
      <c r="BA2" s="249"/>
      <c r="BB2" s="249"/>
      <c r="BC2" s="249"/>
      <c r="BD2" s="249"/>
      <c r="BE2" s="249"/>
      <c r="BF2" s="249"/>
      <c r="BG2" s="249"/>
      <c r="BH2" s="249"/>
      <c r="BI2" s="249"/>
    </row>
    <row r="3" spans="1:61" ht="11.25" customHeight="1">
      <c r="A3" s="249"/>
      <c r="B3" s="252"/>
      <c r="C3" s="252"/>
      <c r="D3" s="252"/>
      <c r="E3" s="252"/>
      <c r="F3" s="252"/>
      <c r="G3" s="252"/>
      <c r="H3" s="252"/>
      <c r="I3" s="252"/>
      <c r="J3" s="253" t="s">
        <v>780</v>
      </c>
      <c r="K3" s="253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4"/>
      <c r="BE3" s="520" t="s">
        <v>781</v>
      </c>
      <c r="BF3" s="521"/>
      <c r="BG3" s="521"/>
      <c r="BH3" s="521"/>
      <c r="BI3" s="522"/>
    </row>
    <row r="4" spans="1:61" ht="11.25" customHeight="1">
      <c r="A4" s="249"/>
      <c r="B4" s="252"/>
      <c r="C4" s="252"/>
      <c r="D4" s="252"/>
      <c r="E4" s="252"/>
      <c r="F4" s="252"/>
      <c r="G4" s="252"/>
      <c r="H4" s="252"/>
      <c r="I4" s="252"/>
      <c r="J4" s="255" t="s">
        <v>782</v>
      </c>
      <c r="K4" s="255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4"/>
      <c r="BE4" s="523"/>
      <c r="BF4" s="524"/>
      <c r="BG4" s="524"/>
      <c r="BH4" s="524"/>
      <c r="BI4" s="525"/>
    </row>
    <row r="5" spans="1:61" s="251" customFormat="1" ht="4.5" customHeight="1"/>
    <row r="6" spans="1:61" ht="11.25" customHeight="1">
      <c r="A6" s="495" t="s">
        <v>745</v>
      </c>
      <c r="B6" s="496"/>
      <c r="C6" s="496"/>
      <c r="D6" s="496"/>
      <c r="E6" s="496"/>
      <c r="F6" s="497"/>
      <c r="G6" s="498" t="s">
        <v>746</v>
      </c>
      <c r="H6" s="496"/>
      <c r="I6" s="496"/>
      <c r="J6" s="496"/>
      <c r="K6" s="496"/>
      <c r="L6" s="497"/>
      <c r="M6" s="498" t="s">
        <v>747</v>
      </c>
      <c r="N6" s="496"/>
      <c r="O6" s="496"/>
      <c r="P6" s="496"/>
      <c r="Q6" s="496"/>
      <c r="R6" s="496"/>
      <c r="S6" s="496"/>
      <c r="T6" s="497"/>
      <c r="U6" s="498" t="s">
        <v>748</v>
      </c>
      <c r="V6" s="496"/>
      <c r="W6" s="496"/>
      <c r="X6" s="496"/>
      <c r="Y6" s="496"/>
      <c r="Z6" s="496"/>
      <c r="AA6" s="496"/>
      <c r="AB6" s="496"/>
      <c r="AC6" s="497"/>
      <c r="AD6" s="498" t="s">
        <v>749</v>
      </c>
      <c r="AE6" s="496"/>
      <c r="AF6" s="496"/>
      <c r="AG6" s="496"/>
      <c r="AH6" s="496"/>
      <c r="AI6" s="496"/>
      <c r="AJ6" s="496"/>
      <c r="AK6" s="496"/>
      <c r="AL6" s="496"/>
      <c r="AM6" s="496"/>
      <c r="AN6" s="497"/>
      <c r="AO6" s="498" t="s">
        <v>750</v>
      </c>
      <c r="AP6" s="496"/>
      <c r="AQ6" s="496"/>
      <c r="AR6" s="496"/>
      <c r="AS6" s="496"/>
      <c r="AT6" s="496"/>
      <c r="AU6" s="496"/>
      <c r="AV6" s="496"/>
      <c r="AW6" s="496"/>
      <c r="AX6" s="496"/>
      <c r="AY6" s="496"/>
      <c r="AZ6" s="496"/>
      <c r="BA6" s="497"/>
      <c r="BB6" s="499" t="s">
        <v>751</v>
      </c>
      <c r="BC6" s="500"/>
      <c r="BD6" s="500"/>
      <c r="BE6" s="500"/>
      <c r="BF6" s="500"/>
      <c r="BG6" s="500"/>
      <c r="BH6" s="500"/>
      <c r="BI6" s="501"/>
    </row>
    <row r="7" spans="1:61" ht="11.25" customHeight="1">
      <c r="A7" s="511" t="s">
        <v>654</v>
      </c>
      <c r="B7" s="512"/>
      <c r="C7" s="512"/>
      <c r="D7" s="512"/>
      <c r="E7" s="512"/>
      <c r="F7" s="513"/>
      <c r="G7" s="516">
        <v>943192</v>
      </c>
      <c r="H7" s="517"/>
      <c r="I7" s="517"/>
      <c r="J7" s="517"/>
      <c r="K7" s="517"/>
      <c r="L7" s="518"/>
      <c r="M7" s="514" t="s">
        <v>771</v>
      </c>
      <c r="N7" s="512"/>
      <c r="O7" s="512"/>
      <c r="P7" s="512"/>
      <c r="Q7" s="512"/>
      <c r="R7" s="512"/>
      <c r="S7" s="512"/>
      <c r="T7" s="513"/>
      <c r="U7" s="514" t="s">
        <v>824</v>
      </c>
      <c r="V7" s="512"/>
      <c r="W7" s="512"/>
      <c r="X7" s="512"/>
      <c r="Y7" s="512"/>
      <c r="Z7" s="512"/>
      <c r="AA7" s="512"/>
      <c r="AB7" s="512"/>
      <c r="AC7" s="513"/>
      <c r="AD7" s="514" t="s">
        <v>825</v>
      </c>
      <c r="AE7" s="512"/>
      <c r="AF7" s="512"/>
      <c r="AG7" s="512"/>
      <c r="AH7" s="512"/>
      <c r="AI7" s="512"/>
      <c r="AJ7" s="512"/>
      <c r="AK7" s="512"/>
      <c r="AL7" s="512"/>
      <c r="AM7" s="512"/>
      <c r="AN7" s="513"/>
      <c r="AO7" s="514"/>
      <c r="AP7" s="512"/>
      <c r="AQ7" s="512"/>
      <c r="AR7" s="512"/>
      <c r="AS7" s="512"/>
      <c r="AT7" s="512"/>
      <c r="AU7" s="512"/>
      <c r="AV7" s="512"/>
      <c r="AW7" s="512"/>
      <c r="AX7" s="512"/>
      <c r="AY7" s="512"/>
      <c r="AZ7" s="512"/>
      <c r="BA7" s="513"/>
      <c r="BB7" s="507"/>
      <c r="BC7" s="508"/>
      <c r="BD7" s="508"/>
      <c r="BE7" s="508"/>
      <c r="BF7" s="508"/>
      <c r="BG7" s="508"/>
      <c r="BH7" s="508"/>
      <c r="BI7" s="509"/>
    </row>
    <row r="8" spans="1:61" s="251" customFormat="1" ht="4.5" customHeight="1"/>
    <row r="9" spans="1:61" ht="11.25" customHeight="1">
      <c r="A9" s="495" t="s">
        <v>752</v>
      </c>
      <c r="B9" s="496"/>
      <c r="C9" s="496"/>
      <c r="D9" s="496"/>
      <c r="E9" s="496"/>
      <c r="F9" s="496"/>
      <c r="G9" s="496"/>
      <c r="H9" s="496"/>
      <c r="I9" s="496"/>
      <c r="J9" s="496"/>
      <c r="K9" s="496"/>
      <c r="L9" s="496"/>
      <c r="M9" s="496"/>
      <c r="N9" s="496"/>
      <c r="O9" s="496"/>
      <c r="P9" s="496"/>
      <c r="Q9" s="496"/>
      <c r="R9" s="496"/>
      <c r="S9" s="496"/>
      <c r="T9" s="497"/>
      <c r="U9" s="498" t="s">
        <v>753</v>
      </c>
      <c r="V9" s="496"/>
      <c r="W9" s="496"/>
      <c r="X9" s="496"/>
      <c r="Y9" s="496"/>
      <c r="Z9" s="496"/>
      <c r="AA9" s="496"/>
      <c r="AB9" s="496"/>
      <c r="AC9" s="497"/>
      <c r="AD9" s="498" t="s">
        <v>754</v>
      </c>
      <c r="AE9" s="496"/>
      <c r="AF9" s="496"/>
      <c r="AG9" s="496"/>
      <c r="AH9" s="496"/>
      <c r="AI9" s="496"/>
      <c r="AJ9" s="496"/>
      <c r="AK9" s="496"/>
      <c r="AL9" s="496"/>
      <c r="AM9" s="496"/>
      <c r="AN9" s="497"/>
      <c r="AO9" s="498" t="s">
        <v>755</v>
      </c>
      <c r="AP9" s="496"/>
      <c r="AQ9" s="496"/>
      <c r="AR9" s="496"/>
      <c r="AS9" s="496"/>
      <c r="AT9" s="496"/>
      <c r="AU9" s="496"/>
      <c r="AV9" s="496"/>
      <c r="AW9" s="496"/>
      <c r="AX9" s="496"/>
      <c r="AY9" s="496"/>
      <c r="AZ9" s="496"/>
      <c r="BA9" s="496"/>
      <c r="BB9" s="496"/>
      <c r="BC9" s="496"/>
      <c r="BD9" s="496"/>
      <c r="BE9" s="496"/>
      <c r="BF9" s="496"/>
      <c r="BG9" s="496"/>
      <c r="BH9" s="496"/>
      <c r="BI9" s="510"/>
    </row>
    <row r="10" spans="1:61" ht="11.25" customHeight="1">
      <c r="A10" s="511" t="s">
        <v>827</v>
      </c>
      <c r="B10" s="512"/>
      <c r="C10" s="512"/>
      <c r="D10" s="512"/>
      <c r="E10" s="512"/>
      <c r="F10" s="512"/>
      <c r="G10" s="512"/>
      <c r="H10" s="512"/>
      <c r="I10" s="512"/>
      <c r="J10" s="512"/>
      <c r="K10" s="512"/>
      <c r="L10" s="512"/>
      <c r="M10" s="512"/>
      <c r="N10" s="512"/>
      <c r="O10" s="512"/>
      <c r="P10" s="512"/>
      <c r="Q10" s="512"/>
      <c r="R10" s="512"/>
      <c r="S10" s="512"/>
      <c r="T10" s="513"/>
      <c r="U10" s="514" t="s">
        <v>828</v>
      </c>
      <c r="V10" s="512"/>
      <c r="W10" s="512"/>
      <c r="X10" s="512"/>
      <c r="Y10" s="512"/>
      <c r="Z10" s="512"/>
      <c r="AA10" s="512"/>
      <c r="AB10" s="512"/>
      <c r="AC10" s="513"/>
      <c r="AD10" s="514" t="s">
        <v>826</v>
      </c>
      <c r="AE10" s="512"/>
      <c r="AF10" s="512"/>
      <c r="AG10" s="512"/>
      <c r="AH10" s="512"/>
      <c r="AI10" s="512"/>
      <c r="AJ10" s="512"/>
      <c r="AK10" s="512"/>
      <c r="AL10" s="512"/>
      <c r="AM10" s="512"/>
      <c r="AN10" s="513"/>
      <c r="AO10" s="514" t="s">
        <v>647</v>
      </c>
      <c r="AP10" s="512"/>
      <c r="AQ10" s="512"/>
      <c r="AR10" s="512"/>
      <c r="AS10" s="512"/>
      <c r="AT10" s="512"/>
      <c r="AU10" s="512"/>
      <c r="AV10" s="512"/>
      <c r="AW10" s="512"/>
      <c r="AX10" s="512"/>
      <c r="AY10" s="512"/>
      <c r="AZ10" s="512"/>
      <c r="BA10" s="512"/>
      <c r="BB10" s="512"/>
      <c r="BC10" s="512"/>
      <c r="BD10" s="512"/>
      <c r="BE10" s="512"/>
      <c r="BF10" s="512"/>
      <c r="BG10" s="512"/>
      <c r="BH10" s="512"/>
      <c r="BI10" s="515"/>
    </row>
    <row r="11" spans="1:61" s="251" customFormat="1" ht="4.5" customHeight="1"/>
    <row r="12" spans="1:61" ht="11.25" customHeight="1">
      <c r="A12" s="495" t="s">
        <v>756</v>
      </c>
      <c r="B12" s="496"/>
      <c r="C12" s="496"/>
      <c r="D12" s="496"/>
      <c r="E12" s="496"/>
      <c r="F12" s="497"/>
      <c r="G12" s="498" t="s">
        <v>757</v>
      </c>
      <c r="H12" s="496"/>
      <c r="I12" s="496"/>
      <c r="J12" s="496"/>
      <c r="K12" s="496"/>
      <c r="L12" s="496"/>
      <c r="M12" s="496"/>
      <c r="N12" s="496"/>
      <c r="O12" s="496"/>
      <c r="P12" s="496"/>
      <c r="Q12" s="496"/>
      <c r="R12" s="496"/>
      <c r="S12" s="496"/>
      <c r="T12" s="497"/>
      <c r="U12" s="498" t="s">
        <v>758</v>
      </c>
      <c r="V12" s="496"/>
      <c r="W12" s="496"/>
      <c r="X12" s="496"/>
      <c r="Y12" s="496"/>
      <c r="Z12" s="496"/>
      <c r="AA12" s="496"/>
      <c r="AB12" s="496"/>
      <c r="AC12" s="497"/>
      <c r="AD12" s="498" t="s">
        <v>759</v>
      </c>
      <c r="AE12" s="496"/>
      <c r="AF12" s="496"/>
      <c r="AG12" s="496"/>
      <c r="AH12" s="496"/>
      <c r="AI12" s="496"/>
      <c r="AJ12" s="496"/>
      <c r="AK12" s="496"/>
      <c r="AL12" s="496"/>
      <c r="AM12" s="496"/>
      <c r="AN12" s="496"/>
      <c r="AO12" s="496"/>
      <c r="AP12" s="496"/>
      <c r="AQ12" s="496"/>
      <c r="AR12" s="496"/>
      <c r="AS12" s="496"/>
      <c r="AT12" s="496"/>
      <c r="AU12" s="496"/>
      <c r="AV12" s="496"/>
      <c r="AW12" s="496"/>
      <c r="AX12" s="496"/>
      <c r="AY12" s="496"/>
      <c r="AZ12" s="496"/>
      <c r="BA12" s="497"/>
      <c r="BB12" s="499" t="s">
        <v>760</v>
      </c>
      <c r="BC12" s="500"/>
      <c r="BD12" s="500"/>
      <c r="BE12" s="500"/>
      <c r="BF12" s="500"/>
      <c r="BG12" s="500"/>
      <c r="BH12" s="500"/>
      <c r="BI12" s="501"/>
    </row>
    <row r="13" spans="1:61" ht="11.25" customHeight="1">
      <c r="A13" s="502"/>
      <c r="B13" s="503"/>
      <c r="C13" s="503"/>
      <c r="D13" s="503"/>
      <c r="E13" s="503"/>
      <c r="F13" s="504"/>
      <c r="G13" s="505"/>
      <c r="H13" s="503"/>
      <c r="I13" s="503"/>
      <c r="J13" s="503"/>
      <c r="K13" s="503"/>
      <c r="L13" s="503"/>
      <c r="M13" s="503"/>
      <c r="N13" s="503"/>
      <c r="O13" s="503"/>
      <c r="P13" s="503"/>
      <c r="Q13" s="503"/>
      <c r="R13" s="503"/>
      <c r="S13" s="503"/>
      <c r="T13" s="504"/>
      <c r="U13" s="505"/>
      <c r="V13" s="503"/>
      <c r="W13" s="503"/>
      <c r="X13" s="503"/>
      <c r="Y13" s="503"/>
      <c r="Z13" s="503"/>
      <c r="AA13" s="503"/>
      <c r="AB13" s="503"/>
      <c r="AC13" s="504"/>
      <c r="AD13" s="503" t="s">
        <v>647</v>
      </c>
      <c r="AE13" s="503"/>
      <c r="AF13" s="503"/>
      <c r="AG13" s="503"/>
      <c r="AH13" s="503"/>
      <c r="AI13" s="503"/>
      <c r="AJ13" s="503"/>
      <c r="AK13" s="503"/>
      <c r="AL13" s="503"/>
      <c r="AM13" s="503"/>
      <c r="AN13" s="503"/>
      <c r="AO13" s="503"/>
      <c r="AP13" s="503"/>
      <c r="AQ13" s="503"/>
      <c r="AR13" s="503"/>
      <c r="AS13" s="503"/>
      <c r="AT13" s="503"/>
      <c r="AU13" s="503"/>
      <c r="AV13" s="503"/>
      <c r="AW13" s="503"/>
      <c r="AX13" s="503"/>
      <c r="AY13" s="503"/>
      <c r="AZ13" s="503"/>
      <c r="BA13" s="504"/>
      <c r="BB13" s="505"/>
      <c r="BC13" s="503"/>
      <c r="BD13" s="503"/>
      <c r="BE13" s="503"/>
      <c r="BF13" s="503"/>
      <c r="BG13" s="503"/>
      <c r="BH13" s="503"/>
      <c r="BI13" s="506"/>
    </row>
    <row r="14" spans="1:61" ht="2.25" customHeight="1">
      <c r="A14" s="249"/>
      <c r="B14" s="249"/>
      <c r="C14" s="251"/>
      <c r="D14" s="251"/>
      <c r="E14" s="251"/>
      <c r="F14" s="251"/>
      <c r="G14" s="251"/>
      <c r="H14" s="251"/>
      <c r="I14" s="251"/>
      <c r="J14" s="251"/>
      <c r="K14" s="251"/>
      <c r="L14" s="249"/>
      <c r="M14" s="249"/>
      <c r="N14" s="249"/>
      <c r="O14" s="249"/>
      <c r="P14" s="249"/>
      <c r="Q14" s="249"/>
      <c r="R14" s="249"/>
      <c r="S14" s="249"/>
      <c r="T14" s="249"/>
      <c r="U14" s="249"/>
      <c r="V14" s="249"/>
      <c r="W14" s="249"/>
      <c r="X14" s="249"/>
      <c r="Y14" s="249"/>
      <c r="Z14" s="249"/>
      <c r="AA14" s="249"/>
      <c r="AB14" s="249"/>
      <c r="AC14" s="249"/>
      <c r="AD14" s="249"/>
      <c r="AE14" s="249"/>
      <c r="AF14" s="249"/>
      <c r="AG14" s="249"/>
      <c r="AH14" s="249"/>
      <c r="AI14" s="249"/>
      <c r="AJ14" s="249"/>
      <c r="AK14" s="249"/>
      <c r="AL14" s="249"/>
      <c r="AM14" s="249"/>
      <c r="AN14" s="249"/>
      <c r="AO14" s="249"/>
      <c r="AP14" s="249"/>
      <c r="AQ14" s="249"/>
      <c r="AR14" s="249"/>
      <c r="AS14" s="249"/>
      <c r="AT14" s="249"/>
      <c r="AU14" s="249"/>
      <c r="AV14" s="249"/>
      <c r="AW14" s="249"/>
      <c r="AX14" s="249"/>
      <c r="AY14" s="249"/>
      <c r="AZ14" s="249"/>
      <c r="BA14" s="249"/>
      <c r="BB14" s="249"/>
      <c r="BC14" s="249"/>
      <c r="BD14" s="249"/>
      <c r="BE14" s="249"/>
      <c r="BF14" s="249"/>
      <c r="BG14" s="249"/>
      <c r="BH14" s="249"/>
      <c r="BI14" s="249"/>
    </row>
    <row r="15" spans="1:61" ht="115.5" customHeight="1">
      <c r="A15" s="249"/>
      <c r="B15" s="249"/>
      <c r="C15" s="251"/>
      <c r="D15" s="251"/>
      <c r="E15" s="251"/>
      <c r="F15" s="251"/>
      <c r="G15" s="251"/>
      <c r="H15" s="251"/>
      <c r="I15" s="251"/>
      <c r="J15" s="251"/>
      <c r="K15" s="251"/>
      <c r="L15" s="256" t="s">
        <v>484</v>
      </c>
      <c r="M15" s="256" t="s">
        <v>513</v>
      </c>
      <c r="N15" s="256" t="s">
        <v>514</v>
      </c>
      <c r="O15" s="256" t="s">
        <v>515</v>
      </c>
      <c r="P15" s="256" t="s">
        <v>516</v>
      </c>
      <c r="Q15" s="256"/>
      <c r="R15" s="256"/>
      <c r="S15" s="256"/>
      <c r="T15" s="256"/>
      <c r="U15" s="257"/>
      <c r="V15" s="257"/>
      <c r="W15" s="257"/>
      <c r="X15" s="257"/>
      <c r="Y15" s="257"/>
      <c r="Z15" s="257"/>
      <c r="AA15" s="257"/>
      <c r="AB15" s="257"/>
      <c r="AC15" s="257"/>
      <c r="AD15" s="257"/>
      <c r="AE15" s="257"/>
      <c r="AF15" s="257"/>
      <c r="AG15" s="257"/>
      <c r="AH15" s="257"/>
      <c r="AI15" s="257"/>
      <c r="AJ15" s="257"/>
      <c r="AK15" s="257"/>
      <c r="AL15" s="257"/>
      <c r="AM15" s="257"/>
      <c r="AN15" s="257"/>
      <c r="AO15" s="257"/>
      <c r="AP15" s="257"/>
      <c r="AQ15" s="257"/>
      <c r="AR15" s="257"/>
      <c r="AS15" s="257"/>
      <c r="AT15" s="257"/>
      <c r="AU15" s="257"/>
      <c r="AV15" s="257"/>
      <c r="AW15" s="257"/>
      <c r="AX15" s="257"/>
      <c r="AY15" s="257"/>
      <c r="AZ15" s="257"/>
      <c r="BA15" s="257"/>
      <c r="BB15" s="257"/>
      <c r="BC15" s="257"/>
      <c r="BD15" s="257"/>
      <c r="BE15" s="257"/>
      <c r="BF15" s="257"/>
      <c r="BG15" s="257"/>
      <c r="BH15" s="257"/>
      <c r="BI15" s="257"/>
    </row>
    <row r="16" spans="1:61" ht="9.75" customHeight="1">
      <c r="A16" s="492" t="s">
        <v>783</v>
      </c>
      <c r="B16" s="492"/>
      <c r="C16" s="492" t="s">
        <v>784</v>
      </c>
      <c r="D16" s="492"/>
      <c r="E16" s="492"/>
      <c r="F16" s="492"/>
      <c r="G16" s="492"/>
      <c r="H16" s="492"/>
      <c r="I16" s="492"/>
      <c r="J16" s="492"/>
      <c r="K16" s="251"/>
      <c r="L16" s="258">
        <v>1</v>
      </c>
      <c r="M16" s="258">
        <v>2</v>
      </c>
      <c r="N16" s="258">
        <v>3</v>
      </c>
      <c r="O16" s="258">
        <v>4</v>
      </c>
      <c r="P16" s="258">
        <v>5</v>
      </c>
      <c r="Q16" s="258">
        <v>6</v>
      </c>
      <c r="R16" s="258">
        <v>7</v>
      </c>
      <c r="S16" s="258">
        <v>8</v>
      </c>
      <c r="T16" s="258">
        <v>9</v>
      </c>
      <c r="U16" s="258">
        <v>10</v>
      </c>
      <c r="V16" s="258">
        <v>11</v>
      </c>
      <c r="W16" s="258">
        <v>12</v>
      </c>
      <c r="X16" s="258">
        <v>13</v>
      </c>
      <c r="Y16" s="258">
        <v>14</v>
      </c>
      <c r="Z16" s="258">
        <v>15</v>
      </c>
      <c r="AA16" s="258">
        <v>16</v>
      </c>
      <c r="AB16" s="258">
        <v>17</v>
      </c>
      <c r="AC16" s="258">
        <v>18</v>
      </c>
      <c r="AD16" s="258">
        <v>19</v>
      </c>
      <c r="AE16" s="258">
        <v>20</v>
      </c>
      <c r="AF16" s="258">
        <v>21</v>
      </c>
      <c r="AG16" s="258">
        <v>22</v>
      </c>
      <c r="AH16" s="258">
        <v>23</v>
      </c>
      <c r="AI16" s="258">
        <v>24</v>
      </c>
      <c r="AJ16" s="258">
        <v>25</v>
      </c>
      <c r="AK16" s="258">
        <v>26</v>
      </c>
      <c r="AL16" s="258">
        <v>27</v>
      </c>
      <c r="AM16" s="258">
        <v>28</v>
      </c>
      <c r="AN16" s="258">
        <v>29</v>
      </c>
      <c r="AO16" s="258">
        <v>30</v>
      </c>
      <c r="AP16" s="258">
        <v>31</v>
      </c>
      <c r="AQ16" s="258">
        <v>32</v>
      </c>
      <c r="AR16" s="258">
        <v>33</v>
      </c>
      <c r="AS16" s="258">
        <v>34</v>
      </c>
      <c r="AT16" s="258">
        <v>35</v>
      </c>
      <c r="AU16" s="258">
        <v>36</v>
      </c>
      <c r="AV16" s="258">
        <v>37</v>
      </c>
      <c r="AW16" s="258">
        <v>38</v>
      </c>
      <c r="AX16" s="258">
        <v>39</v>
      </c>
      <c r="AY16" s="258">
        <v>40</v>
      </c>
      <c r="AZ16" s="258">
        <v>41</v>
      </c>
      <c r="BA16" s="258">
        <v>42</v>
      </c>
      <c r="BB16" s="258">
        <v>43</v>
      </c>
      <c r="BC16" s="258">
        <v>44</v>
      </c>
      <c r="BD16" s="258">
        <v>45</v>
      </c>
      <c r="BE16" s="258">
        <v>46</v>
      </c>
      <c r="BF16" s="258">
        <v>47</v>
      </c>
      <c r="BG16" s="258">
        <v>48</v>
      </c>
      <c r="BH16" s="258">
        <v>49</v>
      </c>
      <c r="BI16" s="258">
        <v>50</v>
      </c>
    </row>
    <row r="17" spans="1:61" ht="17.25" customHeight="1">
      <c r="A17" s="492"/>
      <c r="B17" s="492"/>
      <c r="C17" s="492"/>
      <c r="D17" s="492"/>
      <c r="E17" s="492"/>
      <c r="F17" s="492"/>
      <c r="G17" s="492"/>
      <c r="H17" s="492"/>
      <c r="I17" s="492"/>
      <c r="J17" s="492"/>
      <c r="K17" s="251"/>
      <c r="L17" s="493" t="s">
        <v>785</v>
      </c>
      <c r="M17" s="493"/>
      <c r="N17" s="493"/>
      <c r="O17" s="493"/>
      <c r="P17" s="493"/>
      <c r="Q17" s="493"/>
      <c r="R17" s="493"/>
      <c r="S17" s="493"/>
      <c r="T17" s="493"/>
      <c r="U17" s="493"/>
      <c r="V17" s="493"/>
      <c r="W17" s="493"/>
      <c r="X17" s="493"/>
      <c r="Y17" s="493"/>
      <c r="Z17" s="493"/>
      <c r="AA17" s="493"/>
      <c r="AB17" s="493"/>
      <c r="AC17" s="493"/>
      <c r="AD17" s="493"/>
      <c r="AE17" s="493"/>
      <c r="AF17" s="493"/>
      <c r="AG17" s="493"/>
      <c r="AH17" s="493"/>
      <c r="AI17" s="493"/>
      <c r="AJ17" s="493"/>
      <c r="AK17" s="493"/>
      <c r="AL17" s="493"/>
      <c r="AM17" s="493"/>
      <c r="AN17" s="493"/>
      <c r="AO17" s="493"/>
      <c r="AP17" s="493"/>
      <c r="AQ17" s="493"/>
      <c r="AR17" s="493"/>
      <c r="AS17" s="493"/>
      <c r="AT17" s="493"/>
      <c r="AU17" s="493"/>
      <c r="AV17" s="493"/>
      <c r="AW17" s="493"/>
      <c r="AX17" s="493"/>
      <c r="AY17" s="493"/>
      <c r="AZ17" s="493"/>
      <c r="BA17" s="493"/>
      <c r="BB17" s="493"/>
      <c r="BC17" s="493"/>
      <c r="BD17" s="493"/>
      <c r="BE17" s="493"/>
      <c r="BF17" s="493"/>
      <c r="BG17" s="493"/>
      <c r="BH17" s="493"/>
      <c r="BI17" s="493"/>
    </row>
    <row r="18" spans="1:61" ht="3" customHeight="1">
      <c r="A18" s="249"/>
      <c r="B18" s="249"/>
      <c r="C18" s="251"/>
      <c r="D18" s="251"/>
      <c r="E18" s="251"/>
      <c r="F18" s="251"/>
      <c r="G18" s="251"/>
      <c r="H18" s="251"/>
      <c r="I18" s="251"/>
      <c r="J18" s="251"/>
      <c r="K18" s="251"/>
      <c r="L18" s="249"/>
      <c r="M18" s="249"/>
      <c r="N18" s="251"/>
      <c r="O18" s="251"/>
      <c r="P18" s="251"/>
      <c r="Q18" s="251"/>
      <c r="R18" s="251"/>
      <c r="S18" s="251"/>
      <c r="T18" s="251"/>
      <c r="U18" s="251"/>
      <c r="V18" s="251"/>
      <c r="W18" s="251"/>
      <c r="X18" s="251"/>
      <c r="Y18" s="251"/>
      <c r="Z18" s="251"/>
      <c r="AA18" s="251"/>
      <c r="AB18" s="251"/>
      <c r="AC18" s="251"/>
      <c r="AD18" s="251"/>
      <c r="AE18" s="251"/>
      <c r="AF18" s="251"/>
      <c r="AG18" s="251"/>
      <c r="AH18" s="251"/>
      <c r="AI18" s="251"/>
      <c r="AJ18" s="249"/>
      <c r="AK18" s="249"/>
      <c r="AL18" s="249"/>
      <c r="AM18" s="249"/>
      <c r="AN18" s="249"/>
      <c r="AO18" s="249"/>
      <c r="AP18" s="249"/>
      <c r="AQ18" s="249"/>
      <c r="AR18" s="249"/>
      <c r="AS18" s="249"/>
      <c r="AT18" s="249"/>
      <c r="AU18" s="249"/>
      <c r="AV18" s="249"/>
      <c r="AW18" s="249"/>
      <c r="AX18" s="249"/>
      <c r="AY18" s="249"/>
      <c r="AZ18" s="249"/>
      <c r="BA18" s="249"/>
      <c r="BB18" s="249"/>
      <c r="BC18" s="249"/>
      <c r="BD18" s="249"/>
      <c r="BE18" s="249"/>
      <c r="BF18" s="249"/>
      <c r="BG18" s="249"/>
      <c r="BH18" s="249"/>
      <c r="BI18" s="249"/>
    </row>
    <row r="19" spans="1:61" ht="9" customHeight="1">
      <c r="A19" s="488">
        <v>1</v>
      </c>
      <c r="B19" s="488"/>
      <c r="C19" s="487" t="s">
        <v>786</v>
      </c>
      <c r="D19" s="487"/>
      <c r="E19" s="487"/>
      <c r="F19" s="487"/>
      <c r="G19" s="487"/>
      <c r="H19" s="487"/>
      <c r="I19" s="487"/>
      <c r="J19" s="487"/>
      <c r="K19" s="251"/>
      <c r="L19" s="494" t="s">
        <v>787</v>
      </c>
      <c r="M19" s="494"/>
      <c r="N19" s="494"/>
      <c r="O19" s="494"/>
      <c r="P19" s="494"/>
      <c r="Q19" s="494"/>
      <c r="R19" s="494"/>
      <c r="S19" s="494"/>
      <c r="T19" s="494"/>
      <c r="U19" s="494"/>
      <c r="V19" s="494"/>
      <c r="W19" s="494"/>
      <c r="X19" s="494"/>
      <c r="Y19" s="494"/>
      <c r="Z19" s="494"/>
      <c r="AA19" s="494"/>
      <c r="AB19" s="494"/>
      <c r="AC19" s="494"/>
      <c r="AD19" s="494"/>
      <c r="AE19" s="494"/>
      <c r="AF19" s="494"/>
      <c r="AG19" s="494"/>
      <c r="AH19" s="494"/>
      <c r="AI19" s="494"/>
      <c r="AJ19" s="494"/>
      <c r="AK19" s="494"/>
      <c r="AL19" s="494"/>
      <c r="AM19" s="494"/>
      <c r="AN19" s="494"/>
      <c r="AO19" s="494"/>
      <c r="AP19" s="494"/>
      <c r="AQ19" s="494"/>
      <c r="AR19" s="494"/>
      <c r="AS19" s="494"/>
      <c r="AT19" s="494"/>
      <c r="AU19" s="494"/>
      <c r="AV19" s="494"/>
      <c r="AW19" s="494"/>
      <c r="AX19" s="494"/>
      <c r="AY19" s="494"/>
      <c r="AZ19" s="494"/>
      <c r="BA19" s="494"/>
      <c r="BB19" s="494"/>
      <c r="BC19" s="494"/>
      <c r="BD19" s="494"/>
      <c r="BE19" s="494"/>
      <c r="BF19" s="494"/>
      <c r="BG19" s="494"/>
      <c r="BH19" s="494"/>
      <c r="BI19" s="494"/>
    </row>
    <row r="20" spans="1:61" ht="9.75" customHeight="1">
      <c r="A20" s="485">
        <v>2</v>
      </c>
      <c r="B20" s="486"/>
      <c r="C20" s="487" t="s">
        <v>836</v>
      </c>
      <c r="D20" s="487"/>
      <c r="E20" s="487"/>
      <c r="F20" s="487"/>
      <c r="G20" s="487"/>
      <c r="H20" s="487"/>
      <c r="I20" s="487"/>
      <c r="J20" s="487"/>
      <c r="K20" s="251"/>
      <c r="L20" s="259">
        <v>1</v>
      </c>
      <c r="M20" s="259">
        <v>1</v>
      </c>
      <c r="N20" s="259">
        <v>2</v>
      </c>
      <c r="O20" s="259">
        <v>1</v>
      </c>
      <c r="P20" s="259">
        <v>3</v>
      </c>
      <c r="Q20" s="260"/>
      <c r="R20" s="260"/>
      <c r="S20" s="260"/>
      <c r="T20" s="261"/>
      <c r="U20" s="261"/>
      <c r="V20" s="261"/>
      <c r="W20" s="261"/>
      <c r="X20" s="261"/>
      <c r="Y20" s="261"/>
      <c r="Z20" s="261"/>
      <c r="AA20" s="261"/>
      <c r="AB20" s="261"/>
      <c r="AC20" s="261"/>
      <c r="AD20" s="261"/>
      <c r="AE20" s="261"/>
      <c r="AF20" s="261"/>
      <c r="AG20" s="261"/>
      <c r="AH20" s="261"/>
      <c r="AI20" s="261"/>
      <c r="AJ20" s="261"/>
      <c r="AK20" s="261"/>
      <c r="AL20" s="261"/>
      <c r="AM20" s="261"/>
      <c r="AN20" s="261"/>
      <c r="AO20" s="261"/>
      <c r="AP20" s="261"/>
      <c r="AQ20" s="261"/>
      <c r="AR20" s="261"/>
      <c r="AS20" s="261"/>
      <c r="AT20" s="261"/>
      <c r="AU20" s="261"/>
      <c r="AV20" s="261"/>
      <c r="AW20" s="261"/>
      <c r="AX20" s="261"/>
      <c r="AY20" s="261"/>
      <c r="AZ20" s="261"/>
      <c r="BA20" s="261"/>
      <c r="BB20" s="261"/>
      <c r="BC20" s="261"/>
      <c r="BD20" s="261"/>
      <c r="BE20" s="261"/>
      <c r="BF20" s="261"/>
      <c r="BG20" s="261"/>
      <c r="BH20" s="261"/>
      <c r="BI20" s="261"/>
    </row>
    <row r="21" spans="1:61" ht="9.75" customHeight="1">
      <c r="A21" s="485">
        <v>3</v>
      </c>
      <c r="B21" s="486"/>
      <c r="C21" s="487" t="s">
        <v>837</v>
      </c>
      <c r="D21" s="487"/>
      <c r="E21" s="487"/>
      <c r="F21" s="487"/>
      <c r="G21" s="487"/>
      <c r="H21" s="487"/>
      <c r="I21" s="487"/>
      <c r="J21" s="487"/>
      <c r="K21" s="251"/>
      <c r="L21" s="259">
        <v>1</v>
      </c>
      <c r="M21" s="259">
        <v>1</v>
      </c>
      <c r="N21" s="259">
        <v>2</v>
      </c>
      <c r="O21" s="259">
        <v>1</v>
      </c>
      <c r="P21" s="259">
        <v>3</v>
      </c>
      <c r="Q21" s="260"/>
      <c r="R21" s="260"/>
      <c r="S21" s="260"/>
      <c r="T21" s="261"/>
      <c r="U21" s="261"/>
      <c r="V21" s="261"/>
      <c r="W21" s="261"/>
      <c r="X21" s="261"/>
      <c r="Y21" s="261"/>
      <c r="Z21" s="261"/>
      <c r="AA21" s="261"/>
      <c r="AB21" s="261"/>
      <c r="AC21" s="261"/>
      <c r="AD21" s="261"/>
      <c r="AE21" s="261"/>
      <c r="AF21" s="261"/>
      <c r="AG21" s="261"/>
      <c r="AH21" s="261"/>
      <c r="AI21" s="261"/>
      <c r="AJ21" s="261"/>
      <c r="AK21" s="261"/>
      <c r="AL21" s="261"/>
      <c r="AM21" s="261"/>
      <c r="AN21" s="261"/>
      <c r="AO21" s="261"/>
      <c r="AP21" s="261"/>
      <c r="AQ21" s="261"/>
      <c r="AR21" s="261"/>
      <c r="AS21" s="261"/>
      <c r="AT21" s="261"/>
      <c r="AU21" s="261"/>
      <c r="AV21" s="261"/>
      <c r="AW21" s="261"/>
      <c r="AX21" s="261"/>
      <c r="AY21" s="261"/>
      <c r="AZ21" s="261"/>
      <c r="BA21" s="261"/>
      <c r="BB21" s="261"/>
      <c r="BC21" s="261"/>
      <c r="BD21" s="261"/>
      <c r="BE21" s="261"/>
      <c r="BF21" s="261"/>
      <c r="BG21" s="261"/>
      <c r="BH21" s="261"/>
      <c r="BI21" s="261"/>
    </row>
    <row r="22" spans="1:61" ht="9" customHeight="1">
      <c r="A22" s="485">
        <v>4</v>
      </c>
      <c r="B22" s="486"/>
      <c r="C22" s="487" t="s">
        <v>840</v>
      </c>
      <c r="D22" s="487"/>
      <c r="E22" s="487"/>
      <c r="F22" s="487"/>
      <c r="G22" s="487"/>
      <c r="H22" s="487"/>
      <c r="I22" s="487"/>
      <c r="J22" s="487"/>
      <c r="K22" s="251"/>
      <c r="L22" s="259">
        <v>1</v>
      </c>
      <c r="M22" s="259">
        <v>1</v>
      </c>
      <c r="N22" s="259">
        <v>2</v>
      </c>
      <c r="O22" s="259">
        <v>1</v>
      </c>
      <c r="P22" s="259">
        <v>3</v>
      </c>
      <c r="Q22" s="260"/>
      <c r="R22" s="260"/>
      <c r="S22" s="260"/>
      <c r="T22" s="261"/>
      <c r="U22" s="261"/>
      <c r="V22" s="261"/>
      <c r="W22" s="261"/>
      <c r="X22" s="261"/>
      <c r="Y22" s="261"/>
      <c r="Z22" s="261"/>
      <c r="AA22" s="261"/>
      <c r="AB22" s="261"/>
      <c r="AC22" s="261"/>
      <c r="AD22" s="261"/>
      <c r="AE22" s="261"/>
      <c r="AF22" s="261"/>
      <c r="AG22" s="261"/>
      <c r="AH22" s="261"/>
      <c r="AI22" s="261"/>
      <c r="AJ22" s="261"/>
      <c r="AK22" s="261"/>
      <c r="AL22" s="261"/>
      <c r="AM22" s="261"/>
      <c r="AN22" s="261"/>
      <c r="AO22" s="261"/>
      <c r="AP22" s="261"/>
      <c r="AQ22" s="261"/>
      <c r="AR22" s="261"/>
      <c r="AS22" s="261"/>
      <c r="AT22" s="261"/>
      <c r="AU22" s="261"/>
      <c r="AV22" s="261"/>
      <c r="AW22" s="261"/>
      <c r="AX22" s="261"/>
      <c r="AY22" s="261"/>
      <c r="AZ22" s="261"/>
      <c r="BA22" s="261"/>
      <c r="BB22" s="261"/>
      <c r="BC22" s="261"/>
      <c r="BD22" s="261"/>
      <c r="BE22" s="261"/>
      <c r="BF22" s="261"/>
      <c r="BG22" s="261"/>
      <c r="BH22" s="261"/>
      <c r="BI22" s="261"/>
    </row>
    <row r="23" spans="1:61" ht="9" customHeight="1">
      <c r="A23" s="485">
        <v>5</v>
      </c>
      <c r="B23" s="486"/>
      <c r="C23" s="487" t="s">
        <v>838</v>
      </c>
      <c r="D23" s="487"/>
      <c r="E23" s="487"/>
      <c r="F23" s="487"/>
      <c r="G23" s="487"/>
      <c r="H23" s="487"/>
      <c r="I23" s="487"/>
      <c r="J23" s="487"/>
      <c r="K23" s="251"/>
      <c r="L23" s="259">
        <v>1</v>
      </c>
      <c r="M23" s="259">
        <v>1</v>
      </c>
      <c r="N23" s="259">
        <v>2</v>
      </c>
      <c r="O23" s="259">
        <v>1</v>
      </c>
      <c r="P23" s="259">
        <v>3</v>
      </c>
      <c r="Q23" s="260"/>
      <c r="R23" s="260"/>
      <c r="S23" s="260"/>
      <c r="T23" s="261"/>
      <c r="U23" s="261"/>
      <c r="V23" s="261"/>
      <c r="W23" s="261"/>
      <c r="X23" s="261"/>
      <c r="Y23" s="261"/>
      <c r="Z23" s="261"/>
      <c r="AA23" s="261"/>
      <c r="AB23" s="261"/>
      <c r="AC23" s="261"/>
      <c r="AD23" s="261"/>
      <c r="AE23" s="261"/>
      <c r="AF23" s="261"/>
      <c r="AG23" s="261"/>
      <c r="AH23" s="261"/>
      <c r="AI23" s="261"/>
      <c r="AJ23" s="261"/>
      <c r="AK23" s="261"/>
      <c r="AL23" s="261"/>
      <c r="AM23" s="261"/>
      <c r="AN23" s="261"/>
      <c r="AO23" s="261"/>
      <c r="AP23" s="261"/>
      <c r="AQ23" s="261"/>
      <c r="AR23" s="261"/>
      <c r="AS23" s="261"/>
      <c r="AT23" s="261"/>
      <c r="AU23" s="261"/>
      <c r="AV23" s="261"/>
      <c r="AW23" s="261"/>
      <c r="AX23" s="261"/>
      <c r="AY23" s="261"/>
      <c r="AZ23" s="261"/>
      <c r="BA23" s="261"/>
      <c r="BB23" s="261"/>
      <c r="BC23" s="261"/>
      <c r="BD23" s="261"/>
      <c r="BE23" s="261"/>
      <c r="BF23" s="261"/>
      <c r="BG23" s="261"/>
      <c r="BH23" s="261"/>
      <c r="BI23" s="261"/>
    </row>
    <row r="24" spans="1:61" ht="9" customHeight="1">
      <c r="A24" s="488">
        <v>6</v>
      </c>
      <c r="B24" s="488"/>
      <c r="C24" s="487" t="s">
        <v>839</v>
      </c>
      <c r="D24" s="487"/>
      <c r="E24" s="487"/>
      <c r="F24" s="487"/>
      <c r="G24" s="487"/>
      <c r="H24" s="487"/>
      <c r="I24" s="487"/>
      <c r="J24" s="487"/>
      <c r="K24" s="251"/>
      <c r="L24" s="259">
        <v>1</v>
      </c>
      <c r="M24" s="259">
        <v>1</v>
      </c>
      <c r="N24" s="259">
        <v>2</v>
      </c>
      <c r="O24" s="259">
        <v>1</v>
      </c>
      <c r="P24" s="259">
        <v>3</v>
      </c>
      <c r="Q24" s="260"/>
      <c r="R24" s="260"/>
      <c r="S24" s="260"/>
      <c r="T24" s="261"/>
      <c r="U24" s="261"/>
      <c r="V24" s="261"/>
      <c r="W24" s="261"/>
      <c r="X24" s="261"/>
      <c r="Y24" s="261"/>
      <c r="Z24" s="261"/>
      <c r="AA24" s="261"/>
      <c r="AB24" s="261"/>
      <c r="AC24" s="261"/>
      <c r="AD24" s="261"/>
      <c r="AE24" s="261"/>
      <c r="AF24" s="261"/>
      <c r="AG24" s="261"/>
      <c r="AH24" s="261"/>
      <c r="AI24" s="261"/>
      <c r="AJ24" s="261"/>
      <c r="AK24" s="261"/>
      <c r="AL24" s="261"/>
      <c r="AM24" s="261"/>
      <c r="AN24" s="261"/>
      <c r="AO24" s="261"/>
      <c r="AP24" s="261"/>
      <c r="AQ24" s="261"/>
      <c r="AR24" s="261"/>
      <c r="AS24" s="261"/>
      <c r="AT24" s="261"/>
      <c r="AU24" s="261"/>
      <c r="AV24" s="261"/>
      <c r="AW24" s="261"/>
      <c r="AX24" s="261"/>
      <c r="AY24" s="261"/>
      <c r="AZ24" s="261"/>
      <c r="BA24" s="261"/>
      <c r="BB24" s="261"/>
      <c r="BC24" s="261"/>
      <c r="BD24" s="261"/>
      <c r="BE24" s="261"/>
      <c r="BF24" s="261"/>
      <c r="BG24" s="261"/>
      <c r="BH24" s="261"/>
      <c r="BI24" s="261"/>
    </row>
    <row r="25" spans="1:61" ht="2.25" customHeight="1">
      <c r="A25" s="249"/>
      <c r="B25" s="249"/>
      <c r="C25" s="251"/>
      <c r="D25" s="251"/>
      <c r="E25" s="251"/>
      <c r="F25" s="251"/>
      <c r="G25" s="251"/>
      <c r="H25" s="251"/>
      <c r="I25" s="251"/>
      <c r="J25" s="251"/>
      <c r="K25" s="251"/>
      <c r="L25" s="249"/>
      <c r="M25" s="249"/>
      <c r="N25" s="249"/>
      <c r="O25" s="249"/>
      <c r="P25" s="249"/>
      <c r="Q25" s="249"/>
      <c r="R25" s="249"/>
      <c r="S25" s="249"/>
      <c r="T25" s="249"/>
      <c r="U25" s="249"/>
      <c r="V25" s="249"/>
      <c r="W25" s="249"/>
      <c r="X25" s="249"/>
      <c r="Y25" s="249"/>
      <c r="Z25" s="249"/>
      <c r="AA25" s="249"/>
      <c r="AB25" s="249"/>
      <c r="AC25" s="249"/>
      <c r="AD25" s="249"/>
      <c r="AE25" s="249"/>
      <c r="AF25" s="249"/>
      <c r="AG25" s="249"/>
      <c r="AH25" s="249"/>
      <c r="AI25" s="249"/>
      <c r="AJ25" s="249"/>
      <c r="AK25" s="249"/>
      <c r="AL25" s="249"/>
      <c r="AM25" s="249"/>
      <c r="AN25" s="249"/>
      <c r="AO25" s="249"/>
      <c r="AP25" s="249"/>
      <c r="AQ25" s="249"/>
      <c r="AR25" s="249"/>
      <c r="AS25" s="249"/>
      <c r="AT25" s="249"/>
      <c r="AU25" s="249"/>
      <c r="AV25" s="249"/>
      <c r="AW25" s="249"/>
      <c r="AX25" s="249"/>
      <c r="AY25" s="249"/>
      <c r="AZ25" s="249"/>
      <c r="BA25" s="249"/>
      <c r="BB25" s="249"/>
      <c r="BC25" s="249"/>
      <c r="BD25" s="249"/>
      <c r="BE25" s="249"/>
      <c r="BF25" s="249"/>
      <c r="BG25" s="249"/>
      <c r="BH25" s="249"/>
      <c r="BI25" s="249"/>
    </row>
    <row r="26" spans="1:61" ht="9.6" customHeight="1">
      <c r="A26" s="489" t="s">
        <v>782</v>
      </c>
      <c r="B26" s="490"/>
      <c r="C26" s="490"/>
      <c r="D26" s="490"/>
      <c r="E26" s="490"/>
      <c r="F26" s="490"/>
      <c r="G26" s="490"/>
      <c r="H26" s="490"/>
      <c r="I26" s="490"/>
      <c r="J26" s="491"/>
      <c r="K26" s="251"/>
      <c r="L26" s="249"/>
      <c r="M26" s="249"/>
      <c r="N26" s="484" t="s">
        <v>788</v>
      </c>
      <c r="O26" s="484"/>
      <c r="P26" s="484"/>
      <c r="Q26" s="484"/>
      <c r="R26" s="484" t="s">
        <v>789</v>
      </c>
      <c r="S26" s="484"/>
      <c r="T26" s="484"/>
      <c r="U26" s="484"/>
      <c r="V26" s="484" t="s">
        <v>790</v>
      </c>
      <c r="W26" s="484"/>
      <c r="X26" s="484"/>
      <c r="Y26" s="484"/>
      <c r="Z26" s="484" t="s">
        <v>791</v>
      </c>
      <c r="AA26" s="484"/>
      <c r="AB26" s="484"/>
      <c r="AC26" s="484"/>
      <c r="AD26" s="484" t="s">
        <v>792</v>
      </c>
      <c r="AE26" s="484"/>
      <c r="AF26" s="484"/>
      <c r="AG26" s="484"/>
      <c r="AH26" s="484" t="s">
        <v>793</v>
      </c>
      <c r="AI26" s="484"/>
      <c r="AJ26" s="484"/>
      <c r="AK26" s="484"/>
      <c r="AL26" s="484" t="s">
        <v>794</v>
      </c>
      <c r="AM26" s="484"/>
      <c r="AN26" s="484"/>
      <c r="AO26" s="484"/>
      <c r="AP26" s="484" t="s">
        <v>795</v>
      </c>
      <c r="AQ26" s="484"/>
      <c r="AR26" s="484"/>
      <c r="AS26" s="484"/>
      <c r="AT26" s="484" t="s">
        <v>796</v>
      </c>
      <c r="AU26" s="484"/>
      <c r="AV26" s="484"/>
      <c r="AW26" s="484"/>
      <c r="AX26" s="484" t="s">
        <v>797</v>
      </c>
      <c r="AY26" s="484"/>
      <c r="AZ26" s="484"/>
      <c r="BA26" s="484"/>
      <c r="BB26" s="484" t="s">
        <v>798</v>
      </c>
      <c r="BC26" s="484"/>
      <c r="BD26" s="484"/>
      <c r="BE26" s="484"/>
      <c r="BF26" s="484" t="s">
        <v>799</v>
      </c>
      <c r="BG26" s="484"/>
      <c r="BH26" s="484"/>
      <c r="BI26" s="484"/>
    </row>
    <row r="27" spans="1:61" ht="12.75" customHeight="1">
      <c r="A27" s="475" t="s">
        <v>800</v>
      </c>
      <c r="B27" s="476"/>
      <c r="C27" s="476"/>
      <c r="D27" s="476"/>
      <c r="E27" s="476"/>
      <c r="F27" s="476"/>
      <c r="G27" s="476"/>
      <c r="H27" s="476"/>
      <c r="I27" s="476"/>
      <c r="J27" s="477"/>
      <c r="K27" s="251"/>
      <c r="L27" s="482" t="s">
        <v>801</v>
      </c>
      <c r="M27" s="482"/>
      <c r="N27" s="479">
        <f>N28/$V$30</f>
        <v>0.27912981264728037</v>
      </c>
      <c r="O27" s="479"/>
      <c r="P27" s="479"/>
      <c r="Q27" s="479"/>
      <c r="R27" s="479">
        <f t="shared" ref="R27" si="0">R28/$V$30</f>
        <v>0.32096130901414555</v>
      </c>
      <c r="S27" s="479"/>
      <c r="T27" s="479"/>
      <c r="U27" s="479"/>
      <c r="V27" s="479">
        <f t="shared" ref="V27" si="1">V28/$V$30</f>
        <v>0.39990887833857403</v>
      </c>
      <c r="W27" s="479"/>
      <c r="X27" s="479"/>
      <c r="Y27" s="479"/>
      <c r="Z27" s="481"/>
      <c r="AA27" s="481"/>
      <c r="AB27" s="481"/>
      <c r="AC27" s="481"/>
      <c r="AD27" s="481"/>
      <c r="AE27" s="481"/>
      <c r="AF27" s="481"/>
      <c r="AG27" s="481"/>
      <c r="AH27" s="481"/>
      <c r="AI27" s="481"/>
      <c r="AJ27" s="481"/>
      <c r="AK27" s="481"/>
      <c r="AL27" s="481"/>
      <c r="AM27" s="481"/>
      <c r="AN27" s="481"/>
      <c r="AO27" s="481"/>
      <c r="AP27" s="481"/>
      <c r="AQ27" s="481"/>
      <c r="AR27" s="481"/>
      <c r="AS27" s="481"/>
      <c r="AT27" s="481"/>
      <c r="AU27" s="481"/>
      <c r="AV27" s="481"/>
      <c r="AW27" s="481"/>
      <c r="AX27" s="481"/>
      <c r="AY27" s="481"/>
      <c r="AZ27" s="481"/>
      <c r="BA27" s="481"/>
      <c r="BB27" s="481"/>
      <c r="BC27" s="481"/>
      <c r="BD27" s="481"/>
      <c r="BE27" s="481"/>
      <c r="BF27" s="481"/>
      <c r="BG27" s="481"/>
      <c r="BH27" s="481"/>
      <c r="BI27" s="481"/>
    </row>
    <row r="28" spans="1:61" ht="12.75" customHeight="1">
      <c r="A28" s="475"/>
      <c r="B28" s="476"/>
      <c r="C28" s="476"/>
      <c r="D28" s="476"/>
      <c r="E28" s="476"/>
      <c r="F28" s="476"/>
      <c r="G28" s="476"/>
      <c r="H28" s="476"/>
      <c r="I28" s="476"/>
      <c r="J28" s="477"/>
      <c r="K28" s="251"/>
      <c r="L28" s="482" t="s">
        <v>779</v>
      </c>
      <c r="M28" s="482"/>
      <c r="N28" s="483">
        <f>'PLE 2'!M15+'PLE 2'!N15+'PLE 2'!P15</f>
        <v>119559.24000000002</v>
      </c>
      <c r="O28" s="483"/>
      <c r="P28" s="483"/>
      <c r="Q28" s="483"/>
      <c r="R28" s="483">
        <f>'PLE 2'!O15</f>
        <v>137476.86000000002</v>
      </c>
      <c r="S28" s="483"/>
      <c r="T28" s="483"/>
      <c r="U28" s="483"/>
      <c r="V28" s="483">
        <f>'PLE 2'!Q15</f>
        <v>171292.35</v>
      </c>
      <c r="W28" s="483"/>
      <c r="X28" s="483"/>
      <c r="Y28" s="483"/>
      <c r="Z28" s="480"/>
      <c r="AA28" s="480"/>
      <c r="AB28" s="480"/>
      <c r="AC28" s="480"/>
      <c r="AD28" s="480"/>
      <c r="AE28" s="480"/>
      <c r="AF28" s="480"/>
      <c r="AG28" s="480"/>
      <c r="AH28" s="480"/>
      <c r="AI28" s="480"/>
      <c r="AJ28" s="480"/>
      <c r="AK28" s="480"/>
      <c r="AL28" s="480"/>
      <c r="AM28" s="480"/>
      <c r="AN28" s="480"/>
      <c r="AO28" s="480"/>
      <c r="AP28" s="480"/>
      <c r="AQ28" s="480"/>
      <c r="AR28" s="480"/>
      <c r="AS28" s="480"/>
      <c r="AT28" s="480"/>
      <c r="AU28" s="480"/>
      <c r="AV28" s="480"/>
      <c r="AW28" s="480"/>
      <c r="AX28" s="480"/>
      <c r="AY28" s="480"/>
      <c r="AZ28" s="480"/>
      <c r="BA28" s="480"/>
      <c r="BB28" s="480"/>
      <c r="BC28" s="480"/>
      <c r="BD28" s="480"/>
      <c r="BE28" s="480"/>
      <c r="BF28" s="480"/>
      <c r="BG28" s="480"/>
      <c r="BH28" s="480"/>
      <c r="BI28" s="480"/>
    </row>
    <row r="29" spans="1:61" ht="12.75" customHeight="1">
      <c r="A29" s="475" t="s">
        <v>802</v>
      </c>
      <c r="B29" s="476"/>
      <c r="C29" s="476"/>
      <c r="D29" s="476"/>
      <c r="E29" s="476"/>
      <c r="F29" s="476"/>
      <c r="G29" s="476"/>
      <c r="H29" s="476"/>
      <c r="I29" s="476"/>
      <c r="J29" s="477"/>
      <c r="K29" s="251"/>
      <c r="L29" s="478" t="s">
        <v>801</v>
      </c>
      <c r="M29" s="478"/>
      <c r="N29" s="479">
        <f t="shared" ref="N29" si="2">N30/$V$30</f>
        <v>0.27912981264728037</v>
      </c>
      <c r="O29" s="479"/>
      <c r="P29" s="479"/>
      <c r="Q29" s="479"/>
      <c r="R29" s="479">
        <f t="shared" ref="R29" si="3">R30/$V$30</f>
        <v>0.60009112166142597</v>
      </c>
      <c r="S29" s="479"/>
      <c r="T29" s="479"/>
      <c r="U29" s="479"/>
      <c r="V29" s="479">
        <f t="shared" ref="V29" si="4">V30/$V$30</f>
        <v>1</v>
      </c>
      <c r="W29" s="479"/>
      <c r="X29" s="479"/>
      <c r="Y29" s="479"/>
      <c r="Z29" s="472"/>
      <c r="AA29" s="472"/>
      <c r="AB29" s="472"/>
      <c r="AC29" s="472"/>
      <c r="AD29" s="472"/>
      <c r="AE29" s="472"/>
      <c r="AF29" s="472"/>
      <c r="AG29" s="472"/>
      <c r="AH29" s="472"/>
      <c r="AI29" s="472"/>
      <c r="AJ29" s="472"/>
      <c r="AK29" s="472"/>
      <c r="AL29" s="472"/>
      <c r="AM29" s="472"/>
      <c r="AN29" s="472"/>
      <c r="AO29" s="472"/>
      <c r="AP29" s="472"/>
      <c r="AQ29" s="472"/>
      <c r="AR29" s="472"/>
      <c r="AS29" s="472"/>
      <c r="AT29" s="472"/>
      <c r="AU29" s="472"/>
      <c r="AV29" s="472"/>
      <c r="AW29" s="472"/>
      <c r="AX29" s="472"/>
      <c r="AY29" s="472"/>
      <c r="AZ29" s="472"/>
      <c r="BA29" s="472"/>
      <c r="BB29" s="472"/>
      <c r="BC29" s="472"/>
      <c r="BD29" s="472"/>
      <c r="BE29" s="472"/>
      <c r="BF29" s="472"/>
      <c r="BG29" s="472"/>
      <c r="BH29" s="472"/>
      <c r="BI29" s="472"/>
    </row>
    <row r="30" spans="1:61" ht="12.75" customHeight="1">
      <c r="A30" s="475"/>
      <c r="B30" s="476"/>
      <c r="C30" s="476"/>
      <c r="D30" s="476"/>
      <c r="E30" s="476"/>
      <c r="F30" s="476"/>
      <c r="G30" s="476"/>
      <c r="H30" s="476"/>
      <c r="I30" s="476"/>
      <c r="J30" s="477"/>
      <c r="K30" s="251"/>
      <c r="L30" s="473" t="s">
        <v>779</v>
      </c>
      <c r="M30" s="473"/>
      <c r="N30" s="474">
        <f>N28</f>
        <v>119559.24000000002</v>
      </c>
      <c r="O30" s="474"/>
      <c r="P30" s="474"/>
      <c r="Q30" s="474"/>
      <c r="R30" s="474">
        <f>N30+R28</f>
        <v>257036.10000000003</v>
      </c>
      <c r="S30" s="474"/>
      <c r="T30" s="474"/>
      <c r="U30" s="474"/>
      <c r="V30" s="474">
        <f>R30+V28</f>
        <v>428328.45000000007</v>
      </c>
      <c r="W30" s="474"/>
      <c r="X30" s="474"/>
      <c r="Y30" s="474"/>
      <c r="Z30" s="471"/>
      <c r="AA30" s="471"/>
      <c r="AB30" s="471"/>
      <c r="AC30" s="471"/>
      <c r="AD30" s="471"/>
      <c r="AE30" s="471"/>
      <c r="AF30" s="471"/>
      <c r="AG30" s="471"/>
      <c r="AH30" s="471"/>
      <c r="AI30" s="471"/>
      <c r="AJ30" s="471"/>
      <c r="AK30" s="471"/>
      <c r="AL30" s="471"/>
      <c r="AM30" s="471"/>
      <c r="AN30" s="471"/>
      <c r="AO30" s="471"/>
      <c r="AP30" s="471"/>
      <c r="AQ30" s="471"/>
      <c r="AR30" s="471"/>
      <c r="AS30" s="471"/>
      <c r="AT30" s="471"/>
      <c r="AU30" s="471"/>
      <c r="AV30" s="471"/>
      <c r="AW30" s="471"/>
      <c r="AX30" s="471"/>
      <c r="AY30" s="471"/>
      <c r="AZ30" s="471"/>
      <c r="BA30" s="471"/>
      <c r="BB30" s="471"/>
      <c r="BC30" s="471"/>
      <c r="BD30" s="471"/>
      <c r="BE30" s="471"/>
      <c r="BF30" s="471"/>
      <c r="BG30" s="471"/>
      <c r="BH30" s="471"/>
      <c r="BI30" s="471"/>
    </row>
    <row r="31" spans="1:61" ht="9.6" customHeight="1">
      <c r="A31" s="249"/>
      <c r="B31" s="249"/>
      <c r="C31" s="251"/>
      <c r="D31" s="251"/>
      <c r="E31" s="251"/>
      <c r="F31" s="251"/>
      <c r="G31" s="251"/>
      <c r="H31" s="251"/>
      <c r="I31" s="251"/>
      <c r="J31" s="251"/>
      <c r="K31" s="251"/>
      <c r="L31" s="249"/>
      <c r="M31" s="249"/>
      <c r="N31" s="249"/>
      <c r="O31" s="249"/>
      <c r="P31" s="249"/>
      <c r="Q31" s="249"/>
      <c r="R31" s="249"/>
      <c r="S31" s="249"/>
      <c r="T31" s="249"/>
      <c r="U31" s="249"/>
      <c r="V31" s="249"/>
      <c r="W31" s="249"/>
      <c r="X31" s="249"/>
      <c r="Y31" s="249"/>
      <c r="Z31" s="249"/>
      <c r="AA31" s="249"/>
      <c r="AB31" s="249"/>
      <c r="AC31" s="249"/>
      <c r="AD31" s="249"/>
      <c r="AE31" s="249"/>
      <c r="AF31" s="249"/>
      <c r="AG31" s="249"/>
      <c r="AH31" s="249"/>
      <c r="AI31" s="249"/>
      <c r="AJ31" s="249"/>
      <c r="AK31" s="249"/>
      <c r="AL31" s="249"/>
      <c r="AM31" s="249"/>
      <c r="AN31" s="249"/>
      <c r="AO31" s="249"/>
      <c r="AP31" s="249"/>
      <c r="AQ31" s="249"/>
      <c r="AR31" s="249"/>
      <c r="AS31" s="249"/>
      <c r="AT31" s="249"/>
      <c r="AU31" s="249"/>
      <c r="AV31" s="249"/>
      <c r="AW31" s="249"/>
      <c r="AX31" s="249"/>
      <c r="AY31" s="249"/>
      <c r="AZ31" s="249"/>
      <c r="BA31" s="249"/>
      <c r="BB31" s="249"/>
      <c r="BC31" s="249"/>
      <c r="BD31" s="249"/>
      <c r="BE31" s="249"/>
      <c r="BF31" s="249"/>
      <c r="BG31" s="249"/>
      <c r="BH31" s="249"/>
      <c r="BI31" s="249"/>
    </row>
  </sheetData>
  <mergeCells count="117">
    <mergeCell ref="A1:BI1"/>
    <mergeCell ref="BE3:BI4"/>
    <mergeCell ref="A6:F6"/>
    <mergeCell ref="G6:L6"/>
    <mergeCell ref="M6:T6"/>
    <mergeCell ref="U6:AC6"/>
    <mergeCell ref="AD6:AN6"/>
    <mergeCell ref="AO6:BA6"/>
    <mergeCell ref="BB6:BI6"/>
    <mergeCell ref="BB7:BI7"/>
    <mergeCell ref="A9:T9"/>
    <mergeCell ref="U9:AC9"/>
    <mergeCell ref="AD9:AN9"/>
    <mergeCell ref="AO9:BI9"/>
    <mergeCell ref="A10:T10"/>
    <mergeCell ref="U10:AC10"/>
    <mergeCell ref="AD10:AN10"/>
    <mergeCell ref="AO10:BI10"/>
    <mergeCell ref="A7:F7"/>
    <mergeCell ref="G7:L7"/>
    <mergeCell ref="M7:T7"/>
    <mergeCell ref="U7:AC7"/>
    <mergeCell ref="AD7:AN7"/>
    <mergeCell ref="AO7:BA7"/>
    <mergeCell ref="A16:B17"/>
    <mergeCell ref="C16:J17"/>
    <mergeCell ref="L17:BI17"/>
    <mergeCell ref="A19:B19"/>
    <mergeCell ref="C19:J19"/>
    <mergeCell ref="L19:BI19"/>
    <mergeCell ref="A12:F12"/>
    <mergeCell ref="G12:T12"/>
    <mergeCell ref="U12:AC12"/>
    <mergeCell ref="AD12:BA12"/>
    <mergeCell ref="BB12:BI12"/>
    <mergeCell ref="A13:F13"/>
    <mergeCell ref="G13:T13"/>
    <mergeCell ref="U13:AC13"/>
    <mergeCell ref="AD13:BA13"/>
    <mergeCell ref="BB13:BI13"/>
    <mergeCell ref="A23:B23"/>
    <mergeCell ref="C23:J23"/>
    <mergeCell ref="A24:B24"/>
    <mergeCell ref="C24:J24"/>
    <mergeCell ref="A26:J26"/>
    <mergeCell ref="N26:Q26"/>
    <mergeCell ref="A20:B20"/>
    <mergeCell ref="C20:J20"/>
    <mergeCell ref="A21:B21"/>
    <mergeCell ref="C21:J21"/>
    <mergeCell ref="A22:B22"/>
    <mergeCell ref="C22:J22"/>
    <mergeCell ref="AP26:AS26"/>
    <mergeCell ref="AT26:AW26"/>
    <mergeCell ref="AX26:BA26"/>
    <mergeCell ref="BB26:BE26"/>
    <mergeCell ref="BF26:BI26"/>
    <mergeCell ref="A27:J28"/>
    <mergeCell ref="L27:M27"/>
    <mergeCell ref="N27:Q27"/>
    <mergeCell ref="R27:U27"/>
    <mergeCell ref="V27:Y27"/>
    <mergeCell ref="R26:U26"/>
    <mergeCell ref="V26:Y26"/>
    <mergeCell ref="Z26:AC26"/>
    <mergeCell ref="AD26:AG26"/>
    <mergeCell ref="AH26:AK26"/>
    <mergeCell ref="AL26:AO26"/>
    <mergeCell ref="AX28:BA28"/>
    <mergeCell ref="BB28:BE28"/>
    <mergeCell ref="BF28:BI28"/>
    <mergeCell ref="AX27:BA27"/>
    <mergeCell ref="BB27:BE27"/>
    <mergeCell ref="BF27:BI27"/>
    <mergeCell ref="L28:M28"/>
    <mergeCell ref="N28:Q28"/>
    <mergeCell ref="R28:U28"/>
    <mergeCell ref="V28:Y28"/>
    <mergeCell ref="Z28:AC28"/>
    <mergeCell ref="AD28:AG28"/>
    <mergeCell ref="AH28:AK28"/>
    <mergeCell ref="Z27:AC27"/>
    <mergeCell ref="AD27:AG27"/>
    <mergeCell ref="AH27:AK27"/>
    <mergeCell ref="AL27:AO27"/>
    <mergeCell ref="AP27:AS27"/>
    <mergeCell ref="AT27:AW27"/>
    <mergeCell ref="A29:J30"/>
    <mergeCell ref="L29:M29"/>
    <mergeCell ref="N29:Q29"/>
    <mergeCell ref="R29:U29"/>
    <mergeCell ref="V29:Y29"/>
    <mergeCell ref="Z29:AC29"/>
    <mergeCell ref="AL28:AO28"/>
    <mergeCell ref="AP28:AS28"/>
    <mergeCell ref="AT28:AW28"/>
    <mergeCell ref="AP30:AS30"/>
    <mergeCell ref="AT30:AW30"/>
    <mergeCell ref="AX30:BA30"/>
    <mergeCell ref="BB30:BE30"/>
    <mergeCell ref="BF30:BI30"/>
    <mergeCell ref="BB29:BE29"/>
    <mergeCell ref="BF29:BI29"/>
    <mergeCell ref="L30:M30"/>
    <mergeCell ref="N30:Q30"/>
    <mergeCell ref="R30:U30"/>
    <mergeCell ref="V30:Y30"/>
    <mergeCell ref="Z30:AC30"/>
    <mergeCell ref="AD30:AG30"/>
    <mergeCell ref="AH30:AK30"/>
    <mergeCell ref="AL30:AO30"/>
    <mergeCell ref="AD29:AG29"/>
    <mergeCell ref="AH29:AK29"/>
    <mergeCell ref="AL29:AO29"/>
    <mergeCell ref="AP29:AS29"/>
    <mergeCell ref="AT29:AW29"/>
    <mergeCell ref="AX29:BA29"/>
  </mergeCells>
  <conditionalFormatting sqref="M21:M24 Q21:T24">
    <cfRule type="expression" dxfId="18" priority="10" stopIfTrue="1">
      <formula>INDEX(ValoresPorEvento,$B21,#REF!)=0</formula>
    </cfRule>
  </conditionalFormatting>
  <conditionalFormatting sqref="Q20:T20 L20:M24">
    <cfRule type="expression" dxfId="17" priority="8" stopIfTrue="1">
      <formula>INDEX(ValoresPorEvento,$B20,#REF!)=0</formula>
    </cfRule>
  </conditionalFormatting>
  <conditionalFormatting sqref="L21:L24">
    <cfRule type="expression" dxfId="16" priority="7" stopIfTrue="1">
      <formula>INDEX(ValoresPorEvento,$B21,#REF!)=0</formula>
    </cfRule>
  </conditionalFormatting>
  <conditionalFormatting sqref="N20">
    <cfRule type="expression" dxfId="15" priority="6" stopIfTrue="1">
      <formula>INDEX(ValoresPorEvento,$B20,#REF!)=0</formula>
    </cfRule>
  </conditionalFormatting>
  <conditionalFormatting sqref="N21:N24">
    <cfRule type="expression" dxfId="14" priority="5" stopIfTrue="1">
      <formula>INDEX(ValoresPorEvento,$B21,#REF!)=0</formula>
    </cfRule>
  </conditionalFormatting>
  <conditionalFormatting sqref="O20:O24">
    <cfRule type="expression" dxfId="13" priority="4" stopIfTrue="1">
      <formula>INDEX(ValoresPorEvento,$B20,#REF!)=0</formula>
    </cfRule>
  </conditionalFormatting>
  <conditionalFormatting sqref="O20:O24">
    <cfRule type="expression" dxfId="12" priority="3" stopIfTrue="1">
      <formula>INDEX(ValoresPorEvento,$B20,#REF!)=0</formula>
    </cfRule>
  </conditionalFormatting>
  <conditionalFormatting sqref="P20">
    <cfRule type="expression" dxfId="11" priority="2" stopIfTrue="1">
      <formula>INDEX(ValoresPorEvento,$B20,#REF!)=0</formula>
    </cfRule>
  </conditionalFormatting>
  <conditionalFormatting sqref="P21:P24">
    <cfRule type="expression" dxfId="10" priority="1" stopIfTrue="1">
      <formula>INDEX(ValoresPorEvento,$B21,#REF!)=0</formula>
    </cfRule>
  </conditionalFormatting>
  <dataValidations disablePrompts="1" count="1">
    <dataValidation type="whole" allowBlank="1" showInputMessage="1" showErrorMessage="1" error="É permitido digitar em eventos que não sejam nulos, com número de período compatível com o número de meses exibido no cronograma. (Botão Adicionar Ano)" sqref="L20:T24" xr:uid="{00000000-0002-0000-0900-000000000000}">
      <formula1>1</formula1>
      <formula2>IF(INDEX(ValoresPorEvento,$B20,#REF!)=0,0,$BD$23)</formula2>
    </dataValidation>
  </dataValidations>
  <pageMargins left="0.21" right="0.34" top="1.1399999999999999" bottom="0.95" header="0.24" footer="0.2"/>
  <pageSetup paperSize="9" scale="87" fitToHeight="0" orientation="landscape" r:id="rId1"/>
  <headerFooter>
    <oddHeader>&amp;C&amp;G</oddHeader>
    <oddFooter>&amp;L&amp;G&amp;R&amp;9Página &amp;P de &amp;N</oddFooter>
  </headerFooter>
  <drawing r:id="rId2"/>
  <legacyDrawingHF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92D050"/>
  </sheetPr>
  <dimension ref="A1:BK38"/>
  <sheetViews>
    <sheetView view="pageBreakPreview" zoomScale="130" zoomScaleNormal="115" zoomScaleSheetLayoutView="130" workbookViewId="0">
      <selection activeCell="R18" sqref="R18"/>
    </sheetView>
  </sheetViews>
  <sheetFormatPr defaultRowHeight="9"/>
  <cols>
    <col min="1" max="1" width="2" style="262" customWidth="1"/>
    <col min="2" max="2" width="2.375" style="262" customWidth="1"/>
    <col min="3" max="3" width="0.875" style="250" customWidth="1"/>
    <col min="4" max="4" width="4.25" style="250" customWidth="1"/>
    <col min="5" max="5" width="2.125" style="250" customWidth="1"/>
    <col min="6" max="6" width="1.125" style="250" customWidth="1"/>
    <col min="7" max="7" width="1" style="250" customWidth="1"/>
    <col min="8" max="8" width="4" style="250" customWidth="1"/>
    <col min="9" max="9" width="2.125" style="250" customWidth="1"/>
    <col min="10" max="10" width="11.75" style="250" customWidth="1"/>
    <col min="11" max="11" width="0.75" style="250" customWidth="1"/>
    <col min="12" max="61" width="2.375" style="262" customWidth="1"/>
    <col min="62" max="16384" width="9" style="250"/>
  </cols>
  <sheetData>
    <row r="1" spans="1:63">
      <c r="A1" s="519"/>
      <c r="B1" s="519"/>
      <c r="C1" s="519"/>
      <c r="D1" s="519"/>
      <c r="E1" s="519"/>
      <c r="F1" s="519"/>
      <c r="G1" s="519"/>
      <c r="H1" s="519"/>
      <c r="I1" s="519"/>
      <c r="J1" s="519"/>
      <c r="K1" s="519"/>
      <c r="L1" s="519"/>
      <c r="M1" s="519"/>
      <c r="N1" s="519"/>
      <c r="O1" s="519"/>
      <c r="P1" s="519"/>
      <c r="Q1" s="519"/>
      <c r="R1" s="519"/>
      <c r="S1" s="519"/>
      <c r="T1" s="519"/>
      <c r="U1" s="519"/>
      <c r="V1" s="519"/>
      <c r="W1" s="519"/>
      <c r="X1" s="519"/>
      <c r="Y1" s="519"/>
      <c r="Z1" s="519"/>
      <c r="AA1" s="519"/>
      <c r="AB1" s="519"/>
      <c r="AC1" s="519"/>
      <c r="AD1" s="519"/>
      <c r="AE1" s="519"/>
      <c r="AF1" s="519"/>
      <c r="AG1" s="519"/>
      <c r="AH1" s="519"/>
      <c r="AI1" s="519"/>
      <c r="AJ1" s="519"/>
      <c r="AK1" s="519"/>
      <c r="AL1" s="519"/>
      <c r="AM1" s="519"/>
      <c r="AN1" s="519"/>
      <c r="AO1" s="519"/>
      <c r="AP1" s="519"/>
      <c r="AQ1" s="519"/>
      <c r="AR1" s="519"/>
      <c r="AS1" s="519"/>
      <c r="AT1" s="519"/>
      <c r="AU1" s="519"/>
      <c r="AV1" s="519"/>
      <c r="AW1" s="519"/>
      <c r="AX1" s="519"/>
      <c r="AY1" s="519"/>
      <c r="AZ1" s="519"/>
      <c r="BA1" s="519"/>
      <c r="BB1" s="519"/>
      <c r="BC1" s="519"/>
      <c r="BD1" s="519"/>
      <c r="BE1" s="519"/>
      <c r="BF1" s="519"/>
      <c r="BG1" s="519"/>
      <c r="BH1" s="519"/>
      <c r="BI1" s="519"/>
    </row>
    <row r="2" spans="1:63" ht="3" customHeight="1">
      <c r="A2" s="249"/>
      <c r="B2" s="249"/>
      <c r="C2" s="251"/>
      <c r="D2" s="251"/>
      <c r="E2" s="251"/>
      <c r="F2" s="251"/>
      <c r="G2" s="251"/>
      <c r="H2" s="251"/>
      <c r="I2" s="251"/>
      <c r="J2" s="251"/>
      <c r="K2" s="251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249"/>
      <c r="AD2" s="249"/>
      <c r="AE2" s="249"/>
      <c r="AF2" s="249"/>
      <c r="AG2" s="249"/>
      <c r="AH2" s="249"/>
      <c r="AI2" s="249"/>
      <c r="AJ2" s="249"/>
      <c r="AK2" s="249"/>
      <c r="AL2" s="249"/>
      <c r="AM2" s="249"/>
      <c r="AN2" s="249"/>
      <c r="AO2" s="249"/>
      <c r="AP2" s="249"/>
      <c r="AQ2" s="249"/>
      <c r="AR2" s="249"/>
      <c r="AS2" s="249"/>
      <c r="AT2" s="249"/>
      <c r="AU2" s="249"/>
      <c r="AV2" s="249"/>
      <c r="AW2" s="249"/>
      <c r="AX2" s="249"/>
      <c r="AY2" s="249"/>
      <c r="AZ2" s="249"/>
      <c r="BA2" s="249"/>
      <c r="BB2" s="249"/>
      <c r="BC2" s="249"/>
      <c r="BD2" s="249"/>
      <c r="BE2" s="249"/>
      <c r="BF2" s="249"/>
      <c r="BG2" s="249"/>
      <c r="BH2" s="249"/>
      <c r="BI2" s="249"/>
    </row>
    <row r="3" spans="1:63" ht="11.25" customHeight="1">
      <c r="A3" s="249"/>
      <c r="B3" s="252"/>
      <c r="C3" s="252"/>
      <c r="D3" s="252"/>
      <c r="E3" s="252"/>
      <c r="F3" s="252"/>
      <c r="G3" s="252"/>
      <c r="H3" s="252"/>
      <c r="I3" s="252"/>
      <c r="J3" s="253" t="s">
        <v>780</v>
      </c>
      <c r="K3" s="253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4"/>
      <c r="BE3" s="520" t="s">
        <v>781</v>
      </c>
      <c r="BF3" s="521"/>
      <c r="BG3" s="521"/>
      <c r="BH3" s="521"/>
      <c r="BI3" s="522"/>
    </row>
    <row r="4" spans="1:63" ht="11.25" customHeight="1">
      <c r="A4" s="249"/>
      <c r="B4" s="252"/>
      <c r="C4" s="252"/>
      <c r="D4" s="252"/>
      <c r="E4" s="252"/>
      <c r="F4" s="252"/>
      <c r="G4" s="252"/>
      <c r="H4" s="252"/>
      <c r="I4" s="252"/>
      <c r="J4" s="255" t="s">
        <v>803</v>
      </c>
      <c r="K4" s="255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4"/>
      <c r="BE4" s="523"/>
      <c r="BF4" s="524"/>
      <c r="BG4" s="524"/>
      <c r="BH4" s="524"/>
      <c r="BI4" s="525"/>
    </row>
    <row r="5" spans="1:63" ht="2.25" customHeight="1">
      <c r="A5" s="249"/>
      <c r="B5" s="252"/>
      <c r="C5" s="252"/>
      <c r="D5" s="252"/>
      <c r="E5" s="252"/>
      <c r="F5" s="252"/>
      <c r="G5" s="252"/>
      <c r="H5" s="252"/>
      <c r="I5" s="252"/>
      <c r="J5" s="255"/>
      <c r="K5" s="255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</row>
    <row r="6" spans="1:63" ht="12" customHeight="1">
      <c r="A6" s="495" t="s">
        <v>745</v>
      </c>
      <c r="B6" s="496"/>
      <c r="C6" s="496"/>
      <c r="D6" s="496"/>
      <c r="E6" s="496"/>
      <c r="F6" s="497"/>
      <c r="G6" s="498" t="s">
        <v>746</v>
      </c>
      <c r="H6" s="496"/>
      <c r="I6" s="496"/>
      <c r="J6" s="496"/>
      <c r="K6" s="496"/>
      <c r="L6" s="497"/>
      <c r="M6" s="498" t="s">
        <v>747</v>
      </c>
      <c r="N6" s="496"/>
      <c r="O6" s="496"/>
      <c r="P6" s="496"/>
      <c r="Q6" s="496"/>
      <c r="R6" s="496"/>
      <c r="S6" s="496"/>
      <c r="T6" s="497"/>
      <c r="U6" s="498" t="s">
        <v>748</v>
      </c>
      <c r="V6" s="496"/>
      <c r="W6" s="496"/>
      <c r="X6" s="496"/>
      <c r="Y6" s="496"/>
      <c r="Z6" s="496"/>
      <c r="AA6" s="496"/>
      <c r="AB6" s="496"/>
      <c r="AC6" s="497"/>
      <c r="AD6" s="498" t="s">
        <v>749</v>
      </c>
      <c r="AE6" s="496"/>
      <c r="AF6" s="496"/>
      <c r="AG6" s="496"/>
      <c r="AH6" s="496"/>
      <c r="AI6" s="496"/>
      <c r="AJ6" s="496"/>
      <c r="AK6" s="496"/>
      <c r="AL6" s="496"/>
      <c r="AM6" s="496"/>
      <c r="AN6" s="497"/>
      <c r="AO6" s="498" t="s">
        <v>750</v>
      </c>
      <c r="AP6" s="496"/>
      <c r="AQ6" s="496"/>
      <c r="AR6" s="496"/>
      <c r="AS6" s="496"/>
      <c r="AT6" s="496"/>
      <c r="AU6" s="496"/>
      <c r="AV6" s="496"/>
      <c r="AW6" s="496"/>
      <c r="AX6" s="496"/>
      <c r="AY6" s="496"/>
      <c r="AZ6" s="496"/>
      <c r="BA6" s="497"/>
      <c r="BB6" s="499" t="s">
        <v>751</v>
      </c>
      <c r="BC6" s="500"/>
      <c r="BD6" s="500"/>
      <c r="BE6" s="500"/>
      <c r="BF6" s="500"/>
      <c r="BG6" s="500"/>
      <c r="BH6" s="500"/>
      <c r="BI6" s="501"/>
    </row>
    <row r="7" spans="1:63" ht="12" customHeight="1">
      <c r="A7" s="511" t="s">
        <v>654</v>
      </c>
      <c r="B7" s="512"/>
      <c r="C7" s="512"/>
      <c r="D7" s="512"/>
      <c r="E7" s="512"/>
      <c r="F7" s="513"/>
      <c r="G7" s="516">
        <v>943192</v>
      </c>
      <c r="H7" s="517"/>
      <c r="I7" s="517"/>
      <c r="J7" s="517"/>
      <c r="K7" s="517"/>
      <c r="L7" s="518"/>
      <c r="M7" s="514" t="s">
        <v>771</v>
      </c>
      <c r="N7" s="512"/>
      <c r="O7" s="512"/>
      <c r="P7" s="512"/>
      <c r="Q7" s="512"/>
      <c r="R7" s="512"/>
      <c r="S7" s="512"/>
      <c r="T7" s="513"/>
      <c r="U7" s="514" t="s">
        <v>824</v>
      </c>
      <c r="V7" s="512"/>
      <c r="W7" s="512"/>
      <c r="X7" s="512"/>
      <c r="Y7" s="512"/>
      <c r="Z7" s="512"/>
      <c r="AA7" s="512"/>
      <c r="AB7" s="512"/>
      <c r="AC7" s="513"/>
      <c r="AD7" s="514" t="s">
        <v>825</v>
      </c>
      <c r="AE7" s="512"/>
      <c r="AF7" s="512"/>
      <c r="AG7" s="512"/>
      <c r="AH7" s="512"/>
      <c r="AI7" s="512"/>
      <c r="AJ7" s="512"/>
      <c r="AK7" s="512"/>
      <c r="AL7" s="512"/>
      <c r="AM7" s="512"/>
      <c r="AN7" s="513"/>
      <c r="AO7" s="514"/>
      <c r="AP7" s="512"/>
      <c r="AQ7" s="512"/>
      <c r="AR7" s="512"/>
      <c r="AS7" s="512"/>
      <c r="AT7" s="512"/>
      <c r="AU7" s="512"/>
      <c r="AV7" s="512"/>
      <c r="AW7" s="512"/>
      <c r="AX7" s="512"/>
      <c r="AY7" s="512"/>
      <c r="AZ7" s="512"/>
      <c r="BA7" s="513"/>
      <c r="BB7" s="507"/>
      <c r="BC7" s="508"/>
      <c r="BD7" s="508"/>
      <c r="BE7" s="508"/>
      <c r="BF7" s="508"/>
      <c r="BG7" s="508"/>
      <c r="BH7" s="508"/>
      <c r="BI7" s="509"/>
    </row>
    <row r="8" spans="1:63" ht="3" customHeight="1">
      <c r="A8" s="263"/>
      <c r="B8" s="263"/>
      <c r="C8" s="263"/>
      <c r="D8" s="263"/>
      <c r="E8" s="263"/>
      <c r="F8" s="263"/>
      <c r="G8" s="263"/>
      <c r="H8" s="263"/>
      <c r="I8" s="263"/>
      <c r="J8" s="263"/>
      <c r="K8" s="263"/>
      <c r="L8" s="263"/>
      <c r="M8" s="263"/>
      <c r="N8" s="263"/>
      <c r="O8" s="263"/>
      <c r="P8" s="263"/>
      <c r="Q8" s="263"/>
      <c r="R8" s="263"/>
      <c r="S8" s="263"/>
      <c r="T8" s="263"/>
      <c r="U8" s="263"/>
      <c r="V8" s="263"/>
      <c r="W8" s="263"/>
      <c r="X8" s="263"/>
      <c r="Y8" s="263"/>
      <c r="Z8" s="263"/>
      <c r="AA8" s="263"/>
      <c r="AB8" s="263"/>
      <c r="AC8" s="263"/>
      <c r="AD8" s="263"/>
      <c r="AE8" s="263"/>
      <c r="AF8" s="263"/>
      <c r="AG8" s="263"/>
      <c r="AH8" s="263"/>
      <c r="AI8" s="263"/>
      <c r="AJ8" s="263"/>
      <c r="AK8" s="263"/>
      <c r="AL8" s="263"/>
      <c r="AM8" s="263"/>
      <c r="AN8" s="263"/>
      <c r="AO8" s="263"/>
      <c r="AP8" s="263"/>
      <c r="AQ8" s="263"/>
      <c r="AR8" s="263"/>
      <c r="AS8" s="263"/>
      <c r="AT8" s="263"/>
      <c r="AU8" s="263"/>
      <c r="AV8" s="263"/>
      <c r="AW8" s="263"/>
      <c r="AX8" s="263"/>
      <c r="AY8" s="263"/>
      <c r="AZ8" s="263"/>
      <c r="BA8" s="263"/>
      <c r="BB8" s="263"/>
      <c r="BC8" s="263"/>
      <c r="BD8" s="263"/>
      <c r="BE8" s="263"/>
      <c r="BF8" s="263"/>
      <c r="BG8" s="263"/>
      <c r="BH8" s="263"/>
      <c r="BI8" s="263"/>
    </row>
    <row r="9" spans="1:63" ht="12" customHeight="1">
      <c r="A9" s="495" t="s">
        <v>752</v>
      </c>
      <c r="B9" s="496"/>
      <c r="C9" s="496"/>
      <c r="D9" s="496"/>
      <c r="E9" s="496"/>
      <c r="F9" s="496"/>
      <c r="G9" s="496"/>
      <c r="H9" s="496"/>
      <c r="I9" s="496"/>
      <c r="J9" s="496"/>
      <c r="K9" s="496"/>
      <c r="L9" s="496"/>
      <c r="M9" s="496"/>
      <c r="N9" s="496"/>
      <c r="O9" s="496"/>
      <c r="P9" s="496"/>
      <c r="Q9" s="496"/>
      <c r="R9" s="496"/>
      <c r="S9" s="496"/>
      <c r="T9" s="497"/>
      <c r="U9" s="498" t="s">
        <v>753</v>
      </c>
      <c r="V9" s="496"/>
      <c r="W9" s="496"/>
      <c r="X9" s="496"/>
      <c r="Y9" s="496"/>
      <c r="Z9" s="496"/>
      <c r="AA9" s="496"/>
      <c r="AB9" s="496"/>
      <c r="AC9" s="497"/>
      <c r="AD9" s="498" t="s">
        <v>754</v>
      </c>
      <c r="AE9" s="496"/>
      <c r="AF9" s="496"/>
      <c r="AG9" s="496"/>
      <c r="AH9" s="496"/>
      <c r="AI9" s="496"/>
      <c r="AJ9" s="496"/>
      <c r="AK9" s="496"/>
      <c r="AL9" s="496"/>
      <c r="AM9" s="496"/>
      <c r="AN9" s="497"/>
      <c r="AO9" s="498" t="s">
        <v>755</v>
      </c>
      <c r="AP9" s="496"/>
      <c r="AQ9" s="496"/>
      <c r="AR9" s="496"/>
      <c r="AS9" s="496"/>
      <c r="AT9" s="496"/>
      <c r="AU9" s="496"/>
      <c r="AV9" s="496"/>
      <c r="AW9" s="496"/>
      <c r="AX9" s="496"/>
      <c r="AY9" s="496"/>
      <c r="AZ9" s="496"/>
      <c r="BA9" s="496"/>
      <c r="BB9" s="496"/>
      <c r="BC9" s="496"/>
      <c r="BD9" s="496"/>
      <c r="BE9" s="496"/>
      <c r="BF9" s="496"/>
      <c r="BG9" s="496"/>
      <c r="BH9" s="496"/>
      <c r="BI9" s="510"/>
    </row>
    <row r="10" spans="1:63" ht="12" customHeight="1">
      <c r="A10" s="511" t="s">
        <v>827</v>
      </c>
      <c r="B10" s="512"/>
      <c r="C10" s="512"/>
      <c r="D10" s="512"/>
      <c r="E10" s="512"/>
      <c r="F10" s="512"/>
      <c r="G10" s="512"/>
      <c r="H10" s="512"/>
      <c r="I10" s="512"/>
      <c r="J10" s="512"/>
      <c r="K10" s="512"/>
      <c r="L10" s="512"/>
      <c r="M10" s="512"/>
      <c r="N10" s="512"/>
      <c r="O10" s="512"/>
      <c r="P10" s="512"/>
      <c r="Q10" s="512"/>
      <c r="R10" s="512"/>
      <c r="S10" s="512"/>
      <c r="T10" s="513"/>
      <c r="U10" s="514" t="s">
        <v>828</v>
      </c>
      <c r="V10" s="512"/>
      <c r="W10" s="512"/>
      <c r="X10" s="512"/>
      <c r="Y10" s="512"/>
      <c r="Z10" s="512"/>
      <c r="AA10" s="512"/>
      <c r="AB10" s="512"/>
      <c r="AC10" s="513"/>
      <c r="AD10" s="514" t="s">
        <v>826</v>
      </c>
      <c r="AE10" s="512"/>
      <c r="AF10" s="512"/>
      <c r="AG10" s="512"/>
      <c r="AH10" s="512"/>
      <c r="AI10" s="512"/>
      <c r="AJ10" s="512"/>
      <c r="AK10" s="512"/>
      <c r="AL10" s="512"/>
      <c r="AM10" s="512"/>
      <c r="AN10" s="513"/>
      <c r="AO10" s="514" t="s">
        <v>647</v>
      </c>
      <c r="AP10" s="512"/>
      <c r="AQ10" s="512"/>
      <c r="AR10" s="512"/>
      <c r="AS10" s="512"/>
      <c r="AT10" s="512"/>
      <c r="AU10" s="512"/>
      <c r="AV10" s="512"/>
      <c r="AW10" s="512"/>
      <c r="AX10" s="512"/>
      <c r="AY10" s="512"/>
      <c r="AZ10" s="512"/>
      <c r="BA10" s="512"/>
      <c r="BB10" s="512"/>
      <c r="BC10" s="512"/>
      <c r="BD10" s="512"/>
      <c r="BE10" s="512"/>
      <c r="BF10" s="512"/>
      <c r="BG10" s="512"/>
      <c r="BH10" s="512"/>
      <c r="BI10" s="515"/>
    </row>
    <row r="11" spans="1:63" ht="3" customHeight="1">
      <c r="A11" s="263"/>
      <c r="B11" s="263"/>
      <c r="C11" s="263"/>
      <c r="D11" s="263"/>
      <c r="E11" s="263"/>
      <c r="F11" s="263"/>
      <c r="G11" s="263"/>
      <c r="H11" s="263"/>
      <c r="I11" s="263"/>
      <c r="J11" s="263"/>
      <c r="K11" s="263"/>
      <c r="L11" s="263"/>
      <c r="M11" s="263"/>
      <c r="N11" s="263"/>
      <c r="O11" s="263"/>
      <c r="P11" s="263"/>
      <c r="Q11" s="263"/>
      <c r="R11" s="263"/>
      <c r="S11" s="263"/>
      <c r="T11" s="263"/>
      <c r="U11" s="263"/>
      <c r="V11" s="263"/>
      <c r="W11" s="263"/>
      <c r="X11" s="263"/>
      <c r="Y11" s="263"/>
      <c r="Z11" s="263"/>
      <c r="AA11" s="263"/>
      <c r="AB11" s="263"/>
      <c r="AC11" s="263"/>
      <c r="AD11" s="263"/>
      <c r="AE11" s="263"/>
      <c r="AF11" s="263"/>
      <c r="AG11" s="263"/>
      <c r="AH11" s="263"/>
      <c r="AI11" s="263"/>
      <c r="AJ11" s="263"/>
      <c r="AK11" s="263"/>
      <c r="AL11" s="263"/>
      <c r="AM11" s="263"/>
      <c r="AN11" s="263"/>
      <c r="AO11" s="263"/>
      <c r="AP11" s="263"/>
      <c r="AQ11" s="263"/>
      <c r="AR11" s="263"/>
      <c r="AS11" s="263"/>
      <c r="AT11" s="263"/>
      <c r="AU11" s="263"/>
      <c r="AV11" s="263"/>
      <c r="AW11" s="263"/>
      <c r="AX11" s="263"/>
      <c r="AY11" s="263"/>
      <c r="AZ11" s="263"/>
      <c r="BA11" s="263"/>
      <c r="BB11" s="263"/>
      <c r="BC11" s="263"/>
      <c r="BD11" s="263"/>
      <c r="BE11" s="263"/>
      <c r="BF11" s="263"/>
      <c r="BG11" s="263"/>
      <c r="BH11" s="263"/>
      <c r="BI11" s="263"/>
    </row>
    <row r="12" spans="1:63" ht="12" customHeight="1">
      <c r="A12" s="495" t="s">
        <v>756</v>
      </c>
      <c r="B12" s="496"/>
      <c r="C12" s="496"/>
      <c r="D12" s="496"/>
      <c r="E12" s="496"/>
      <c r="F12" s="497"/>
      <c r="G12" s="498" t="s">
        <v>757</v>
      </c>
      <c r="H12" s="496"/>
      <c r="I12" s="496"/>
      <c r="J12" s="496"/>
      <c r="K12" s="496"/>
      <c r="L12" s="496"/>
      <c r="M12" s="496"/>
      <c r="N12" s="496"/>
      <c r="O12" s="496"/>
      <c r="P12" s="496"/>
      <c r="Q12" s="496"/>
      <c r="R12" s="496"/>
      <c r="S12" s="496"/>
      <c r="T12" s="497"/>
      <c r="U12" s="498" t="s">
        <v>758</v>
      </c>
      <c r="V12" s="496"/>
      <c r="W12" s="496"/>
      <c r="X12" s="496"/>
      <c r="Y12" s="496"/>
      <c r="Z12" s="496"/>
      <c r="AA12" s="496"/>
      <c r="AB12" s="496"/>
      <c r="AC12" s="497"/>
      <c r="AD12" s="498" t="s">
        <v>759</v>
      </c>
      <c r="AE12" s="496"/>
      <c r="AF12" s="496"/>
      <c r="AG12" s="496"/>
      <c r="AH12" s="496"/>
      <c r="AI12" s="496"/>
      <c r="AJ12" s="496"/>
      <c r="AK12" s="496"/>
      <c r="AL12" s="496"/>
      <c r="AM12" s="496"/>
      <c r="AN12" s="496"/>
      <c r="AO12" s="496"/>
      <c r="AP12" s="496"/>
      <c r="AQ12" s="496"/>
      <c r="AR12" s="496"/>
      <c r="AS12" s="496"/>
      <c r="AT12" s="496"/>
      <c r="AU12" s="496"/>
      <c r="AV12" s="496"/>
      <c r="AW12" s="496"/>
      <c r="AX12" s="496"/>
      <c r="AY12" s="496"/>
      <c r="AZ12" s="496"/>
      <c r="BA12" s="497"/>
      <c r="BB12" s="499" t="s">
        <v>760</v>
      </c>
      <c r="BC12" s="500"/>
      <c r="BD12" s="500"/>
      <c r="BE12" s="500"/>
      <c r="BF12" s="500"/>
      <c r="BG12" s="500"/>
      <c r="BH12" s="500"/>
      <c r="BI12" s="501"/>
    </row>
    <row r="13" spans="1:63" ht="12" customHeight="1">
      <c r="A13" s="502"/>
      <c r="B13" s="503"/>
      <c r="C13" s="503"/>
      <c r="D13" s="503"/>
      <c r="E13" s="503"/>
      <c r="F13" s="504"/>
      <c r="G13" s="505"/>
      <c r="H13" s="503"/>
      <c r="I13" s="503"/>
      <c r="J13" s="503"/>
      <c r="K13" s="503"/>
      <c r="L13" s="503"/>
      <c r="M13" s="503"/>
      <c r="N13" s="503"/>
      <c r="O13" s="503"/>
      <c r="P13" s="503"/>
      <c r="Q13" s="503"/>
      <c r="R13" s="503"/>
      <c r="S13" s="503"/>
      <c r="T13" s="504"/>
      <c r="U13" s="505"/>
      <c r="V13" s="503"/>
      <c r="W13" s="503"/>
      <c r="X13" s="503"/>
      <c r="Y13" s="503"/>
      <c r="Z13" s="503"/>
      <c r="AA13" s="503"/>
      <c r="AB13" s="503"/>
      <c r="AC13" s="504"/>
      <c r="AD13" s="503" t="s">
        <v>647</v>
      </c>
      <c r="AE13" s="503"/>
      <c r="AF13" s="503"/>
      <c r="AG13" s="503"/>
      <c r="AH13" s="503"/>
      <c r="AI13" s="503"/>
      <c r="AJ13" s="503"/>
      <c r="AK13" s="503"/>
      <c r="AL13" s="503"/>
      <c r="AM13" s="503"/>
      <c r="AN13" s="503"/>
      <c r="AO13" s="503"/>
      <c r="AP13" s="503"/>
      <c r="AQ13" s="503"/>
      <c r="AR13" s="503"/>
      <c r="AS13" s="503"/>
      <c r="AT13" s="503"/>
      <c r="AU13" s="503"/>
      <c r="AV13" s="503"/>
      <c r="AW13" s="503"/>
      <c r="AX13" s="503"/>
      <c r="AY13" s="503"/>
      <c r="AZ13" s="503"/>
      <c r="BA13" s="504"/>
      <c r="BB13" s="505"/>
      <c r="BC13" s="503"/>
      <c r="BD13" s="503"/>
      <c r="BE13" s="503"/>
      <c r="BF13" s="503"/>
      <c r="BG13" s="503"/>
      <c r="BH13" s="503"/>
      <c r="BI13" s="506"/>
    </row>
    <row r="14" spans="1:63" ht="2.25" customHeight="1">
      <c r="A14" s="249"/>
      <c r="B14" s="249"/>
      <c r="C14" s="251"/>
      <c r="D14" s="251"/>
      <c r="E14" s="251"/>
      <c r="F14" s="251"/>
      <c r="G14" s="251"/>
      <c r="H14" s="251"/>
      <c r="I14" s="251"/>
      <c r="J14" s="251"/>
      <c r="K14" s="251"/>
      <c r="L14" s="249"/>
      <c r="M14" s="249"/>
      <c r="N14" s="249"/>
      <c r="O14" s="249"/>
      <c r="P14" s="249"/>
      <c r="Q14" s="249"/>
      <c r="R14" s="249"/>
      <c r="S14" s="249"/>
      <c r="T14" s="249"/>
      <c r="U14" s="249"/>
      <c r="V14" s="249"/>
      <c r="W14" s="249"/>
      <c r="X14" s="249"/>
      <c r="Y14" s="249"/>
      <c r="Z14" s="249"/>
      <c r="AA14" s="249"/>
      <c r="AB14" s="249"/>
      <c r="AC14" s="249"/>
      <c r="AD14" s="249"/>
      <c r="AE14" s="249"/>
      <c r="AF14" s="249"/>
      <c r="AG14" s="249"/>
      <c r="AH14" s="249"/>
      <c r="AI14" s="249"/>
      <c r="AJ14" s="249"/>
      <c r="AK14" s="249"/>
      <c r="AL14" s="249"/>
      <c r="AM14" s="249"/>
      <c r="AN14" s="249"/>
      <c r="AO14" s="249"/>
      <c r="AP14" s="249"/>
      <c r="AQ14" s="249"/>
      <c r="AR14" s="249"/>
      <c r="AS14" s="249"/>
      <c r="AT14" s="249"/>
      <c r="AU14" s="249"/>
      <c r="AV14" s="249"/>
      <c r="AW14" s="249"/>
      <c r="AX14" s="249"/>
      <c r="AY14" s="249"/>
      <c r="AZ14" s="249"/>
      <c r="BA14" s="249"/>
      <c r="BB14" s="249"/>
      <c r="BC14" s="249"/>
      <c r="BD14" s="249"/>
      <c r="BE14" s="249"/>
      <c r="BF14" s="249"/>
      <c r="BG14" s="249"/>
      <c r="BH14" s="249"/>
      <c r="BI14" s="249"/>
    </row>
    <row r="15" spans="1:63" ht="0.75" customHeight="1">
      <c r="A15" s="249"/>
      <c r="B15" s="249"/>
      <c r="C15" s="251"/>
      <c r="D15" s="251"/>
      <c r="E15" s="251"/>
      <c r="F15" s="251"/>
      <c r="G15" s="251"/>
      <c r="H15" s="251"/>
      <c r="I15" s="251"/>
      <c r="J15" s="251"/>
      <c r="K15" s="251"/>
      <c r="L15" s="249"/>
      <c r="M15" s="249"/>
      <c r="N15" s="249"/>
      <c r="O15" s="249"/>
      <c r="P15" s="249"/>
      <c r="Q15" s="249"/>
      <c r="R15" s="249"/>
      <c r="S15" s="249"/>
      <c r="T15" s="249"/>
      <c r="U15" s="249"/>
      <c r="V15" s="249"/>
      <c r="W15" s="249"/>
      <c r="X15" s="249"/>
      <c r="Y15" s="249"/>
      <c r="Z15" s="249"/>
      <c r="AA15" s="249"/>
      <c r="AB15" s="249"/>
      <c r="AC15" s="249"/>
      <c r="AD15" s="249"/>
      <c r="AE15" s="249"/>
      <c r="AF15" s="249"/>
      <c r="AG15" s="249"/>
      <c r="AH15" s="249"/>
      <c r="AI15" s="249"/>
      <c r="AJ15" s="249"/>
      <c r="AK15" s="249"/>
      <c r="AL15" s="249"/>
      <c r="AM15" s="249"/>
      <c r="AN15" s="249"/>
      <c r="AO15" s="249"/>
      <c r="AP15" s="249"/>
      <c r="AQ15" s="249"/>
      <c r="AR15" s="249"/>
      <c r="AS15" s="249"/>
      <c r="AT15" s="249"/>
      <c r="AU15" s="249"/>
      <c r="AV15" s="249"/>
      <c r="AW15" s="249"/>
      <c r="AX15" s="249"/>
      <c r="AY15" s="249"/>
      <c r="AZ15" s="249"/>
      <c r="BA15" s="249"/>
      <c r="BB15" s="249"/>
      <c r="BC15" s="249"/>
      <c r="BD15" s="249"/>
      <c r="BE15" s="249"/>
      <c r="BF15" s="249"/>
      <c r="BG15" s="249"/>
      <c r="BH15" s="249"/>
      <c r="BI15" s="249"/>
    </row>
    <row r="16" spans="1:63" ht="11.25" customHeight="1">
      <c r="A16" s="249"/>
      <c r="B16" s="249"/>
      <c r="C16" s="251"/>
      <c r="D16" s="251"/>
      <c r="E16" s="251"/>
      <c r="F16" s="251"/>
      <c r="G16" s="251"/>
      <c r="H16" s="251"/>
      <c r="I16" s="251"/>
      <c r="J16" s="251"/>
      <c r="K16" s="251"/>
      <c r="L16" s="249"/>
      <c r="M16" s="249"/>
      <c r="N16" s="249"/>
      <c r="O16" s="249"/>
      <c r="P16" s="249"/>
      <c r="Q16" s="249"/>
      <c r="R16" s="249"/>
      <c r="S16" s="249"/>
      <c r="T16" s="249"/>
      <c r="U16" s="249"/>
      <c r="V16" s="249"/>
      <c r="W16" s="249"/>
      <c r="X16" s="249"/>
      <c r="Y16" s="249"/>
      <c r="Z16" s="249"/>
      <c r="AA16" s="249"/>
      <c r="AB16" s="249"/>
      <c r="AC16" s="264"/>
      <c r="AD16" s="264"/>
      <c r="AE16" s="264"/>
      <c r="AF16" s="264"/>
      <c r="AG16" s="265" t="s">
        <v>804</v>
      </c>
      <c r="AH16" s="537">
        <v>0</v>
      </c>
      <c r="AI16" s="538"/>
      <c r="AJ16" s="538"/>
      <c r="AK16" s="539"/>
      <c r="AL16" s="264"/>
      <c r="AM16" s="264"/>
      <c r="AN16" s="264"/>
      <c r="AO16" s="266" t="s">
        <v>805</v>
      </c>
      <c r="AP16" s="540" t="s">
        <v>806</v>
      </c>
      <c r="AQ16" s="541"/>
      <c r="AR16" s="541"/>
      <c r="AS16" s="541"/>
      <c r="AT16" s="541"/>
      <c r="AU16" s="541"/>
      <c r="AV16" s="541"/>
      <c r="AW16" s="541"/>
      <c r="AX16" s="541"/>
      <c r="AY16" s="541"/>
      <c r="AZ16" s="542"/>
      <c r="BA16" s="264"/>
      <c r="BB16" s="267"/>
      <c r="BC16" s="267"/>
      <c r="BD16" s="265" t="s">
        <v>807</v>
      </c>
      <c r="BE16" s="543">
        <v>0</v>
      </c>
      <c r="BF16" s="544"/>
      <c r="BG16" s="544"/>
      <c r="BH16" s="544"/>
      <c r="BI16" s="545"/>
    </row>
    <row r="17" spans="1:61" ht="3" customHeight="1">
      <c r="A17" s="249"/>
      <c r="B17" s="249"/>
      <c r="C17" s="251"/>
      <c r="D17" s="251"/>
      <c r="E17" s="251"/>
      <c r="F17" s="251"/>
      <c r="G17" s="251"/>
      <c r="H17" s="251"/>
      <c r="I17" s="251"/>
      <c r="J17" s="251"/>
      <c r="K17" s="251"/>
      <c r="L17" s="249"/>
      <c r="M17" s="249"/>
      <c r="N17" s="249"/>
      <c r="O17" s="249"/>
      <c r="P17" s="249"/>
      <c r="Q17" s="249"/>
      <c r="R17" s="249"/>
      <c r="S17" s="249"/>
      <c r="T17" s="249"/>
      <c r="U17" s="249"/>
      <c r="V17" s="249"/>
      <c r="W17" s="249"/>
      <c r="X17" s="249"/>
      <c r="Y17" s="249"/>
      <c r="Z17" s="249"/>
      <c r="AA17" s="249"/>
      <c r="AB17" s="249"/>
      <c r="AC17" s="249"/>
      <c r="AD17" s="249"/>
      <c r="AE17" s="249"/>
      <c r="AF17" s="249"/>
      <c r="AG17" s="249"/>
      <c r="AH17" s="249"/>
      <c r="AI17" s="249"/>
      <c r="AJ17" s="249"/>
      <c r="AK17" s="249"/>
      <c r="AL17" s="249"/>
      <c r="AM17" s="249"/>
      <c r="AN17" s="249"/>
      <c r="AO17" s="249"/>
      <c r="AP17" s="249"/>
      <c r="AQ17" s="249"/>
      <c r="AR17" s="249"/>
      <c r="AS17" s="249"/>
      <c r="AT17" s="249"/>
      <c r="AU17" s="249"/>
      <c r="AV17" s="249"/>
      <c r="AW17" s="249"/>
      <c r="AX17" s="249"/>
      <c r="AY17" s="249"/>
      <c r="AZ17" s="249"/>
      <c r="BA17" s="249"/>
      <c r="BB17" s="249"/>
      <c r="BC17" s="249"/>
      <c r="BD17" s="249"/>
      <c r="BE17" s="249"/>
      <c r="BF17" s="249"/>
      <c r="BG17" s="249"/>
      <c r="BH17" s="249"/>
      <c r="BI17" s="249"/>
    </row>
    <row r="18" spans="1:61" ht="104.25" customHeight="1">
      <c r="A18" s="249"/>
      <c r="B18" s="249"/>
      <c r="C18" s="251"/>
      <c r="D18" s="251"/>
      <c r="E18" s="251"/>
      <c r="F18" s="251"/>
      <c r="G18" s="251"/>
      <c r="H18" s="251"/>
      <c r="I18" s="251"/>
      <c r="J18" s="251"/>
      <c r="K18" s="251"/>
      <c r="L18" s="256" t="s">
        <v>484</v>
      </c>
      <c r="M18" s="256" t="s">
        <v>513</v>
      </c>
      <c r="N18" s="256" t="s">
        <v>514</v>
      </c>
      <c r="O18" s="256" t="s">
        <v>515</v>
      </c>
      <c r="P18" s="256" t="s">
        <v>516</v>
      </c>
      <c r="Q18" s="256"/>
      <c r="R18" s="256"/>
      <c r="S18" s="256"/>
      <c r="T18" s="256"/>
      <c r="U18" s="257"/>
      <c r="V18" s="257"/>
      <c r="W18" s="257"/>
      <c r="X18" s="257"/>
      <c r="Y18" s="257"/>
      <c r="Z18" s="257"/>
      <c r="AA18" s="257"/>
      <c r="AB18" s="257"/>
      <c r="AC18" s="257"/>
      <c r="AD18" s="257"/>
      <c r="AE18" s="257"/>
      <c r="AF18" s="257"/>
      <c r="AG18" s="257"/>
      <c r="AH18" s="257"/>
      <c r="AI18" s="257"/>
      <c r="AJ18" s="257"/>
      <c r="AK18" s="257"/>
      <c r="AL18" s="257"/>
      <c r="AM18" s="257"/>
      <c r="AN18" s="257"/>
      <c r="AO18" s="257"/>
      <c r="AP18" s="257"/>
      <c r="AQ18" s="257"/>
      <c r="AR18" s="257"/>
      <c r="AS18" s="257"/>
      <c r="AT18" s="257"/>
      <c r="AU18" s="257"/>
      <c r="AV18" s="257"/>
      <c r="AW18" s="257"/>
      <c r="AX18" s="257"/>
      <c r="AY18" s="257"/>
      <c r="AZ18" s="257"/>
      <c r="BA18" s="257"/>
      <c r="BB18" s="257"/>
      <c r="BC18" s="257"/>
      <c r="BD18" s="257"/>
      <c r="BE18" s="257"/>
      <c r="BF18" s="257"/>
      <c r="BG18" s="257"/>
      <c r="BH18" s="257"/>
      <c r="BI18" s="257"/>
    </row>
    <row r="19" spans="1:61" ht="9.75" customHeight="1">
      <c r="A19" s="492" t="s">
        <v>783</v>
      </c>
      <c r="B19" s="492"/>
      <c r="C19" s="492" t="s">
        <v>784</v>
      </c>
      <c r="D19" s="492"/>
      <c r="E19" s="492"/>
      <c r="F19" s="492"/>
      <c r="G19" s="492"/>
      <c r="H19" s="492"/>
      <c r="I19" s="492"/>
      <c r="J19" s="492"/>
      <c r="K19" s="251"/>
      <c r="L19" s="258">
        <v>1</v>
      </c>
      <c r="M19" s="258">
        <v>2</v>
      </c>
      <c r="N19" s="258">
        <v>3</v>
      </c>
      <c r="O19" s="258">
        <v>4</v>
      </c>
      <c r="P19" s="258">
        <v>5</v>
      </c>
      <c r="Q19" s="258">
        <v>6</v>
      </c>
      <c r="R19" s="258">
        <v>7</v>
      </c>
      <c r="S19" s="258">
        <v>8</v>
      </c>
      <c r="T19" s="258">
        <v>9</v>
      </c>
      <c r="U19" s="258">
        <v>10</v>
      </c>
      <c r="V19" s="258">
        <v>11</v>
      </c>
      <c r="W19" s="258">
        <v>12</v>
      </c>
      <c r="X19" s="258">
        <v>13</v>
      </c>
      <c r="Y19" s="258">
        <v>14</v>
      </c>
      <c r="Z19" s="258">
        <v>15</v>
      </c>
      <c r="AA19" s="258">
        <v>16</v>
      </c>
      <c r="AB19" s="258">
        <v>17</v>
      </c>
      <c r="AC19" s="258">
        <v>18</v>
      </c>
      <c r="AD19" s="258">
        <v>19</v>
      </c>
      <c r="AE19" s="258">
        <v>20</v>
      </c>
      <c r="AF19" s="258">
        <v>21</v>
      </c>
      <c r="AG19" s="258">
        <v>22</v>
      </c>
      <c r="AH19" s="258">
        <v>23</v>
      </c>
      <c r="AI19" s="258">
        <v>24</v>
      </c>
      <c r="AJ19" s="258">
        <v>25</v>
      </c>
      <c r="AK19" s="258">
        <v>26</v>
      </c>
      <c r="AL19" s="258">
        <v>27</v>
      </c>
      <c r="AM19" s="258">
        <v>28</v>
      </c>
      <c r="AN19" s="258">
        <v>29</v>
      </c>
      <c r="AO19" s="258">
        <v>30</v>
      </c>
      <c r="AP19" s="258">
        <v>31</v>
      </c>
      <c r="AQ19" s="258">
        <v>32</v>
      </c>
      <c r="AR19" s="258">
        <v>33</v>
      </c>
      <c r="AS19" s="258">
        <v>34</v>
      </c>
      <c r="AT19" s="258">
        <v>35</v>
      </c>
      <c r="AU19" s="258">
        <v>36</v>
      </c>
      <c r="AV19" s="258">
        <v>37</v>
      </c>
      <c r="AW19" s="258">
        <v>38</v>
      </c>
      <c r="AX19" s="258">
        <v>39</v>
      </c>
      <c r="AY19" s="258">
        <v>40</v>
      </c>
      <c r="AZ19" s="258">
        <v>41</v>
      </c>
      <c r="BA19" s="258">
        <v>42</v>
      </c>
      <c r="BB19" s="258">
        <v>43</v>
      </c>
      <c r="BC19" s="258">
        <v>44</v>
      </c>
      <c r="BD19" s="258">
        <v>45</v>
      </c>
      <c r="BE19" s="258">
        <v>46</v>
      </c>
      <c r="BF19" s="258">
        <v>47</v>
      </c>
      <c r="BG19" s="258">
        <v>48</v>
      </c>
      <c r="BH19" s="258">
        <v>49</v>
      </c>
      <c r="BI19" s="258">
        <v>50</v>
      </c>
    </row>
    <row r="20" spans="1:61" ht="13.5" customHeight="1">
      <c r="A20" s="492"/>
      <c r="B20" s="492"/>
      <c r="C20" s="492"/>
      <c r="D20" s="492"/>
      <c r="E20" s="492"/>
      <c r="F20" s="492"/>
      <c r="G20" s="492"/>
      <c r="H20" s="492"/>
      <c r="I20" s="492"/>
      <c r="J20" s="492"/>
      <c r="K20" s="251"/>
      <c r="L20" s="493" t="s">
        <v>808</v>
      </c>
      <c r="M20" s="493"/>
      <c r="N20" s="493"/>
      <c r="O20" s="493"/>
      <c r="P20" s="493"/>
      <c r="Q20" s="493"/>
      <c r="R20" s="493"/>
      <c r="S20" s="493"/>
      <c r="T20" s="493"/>
      <c r="U20" s="493"/>
      <c r="V20" s="493"/>
      <c r="W20" s="493"/>
      <c r="X20" s="493"/>
      <c r="Y20" s="493"/>
      <c r="Z20" s="493"/>
      <c r="AA20" s="493"/>
      <c r="AB20" s="493"/>
      <c r="AC20" s="493"/>
      <c r="AD20" s="493"/>
      <c r="AE20" s="493"/>
      <c r="AF20" s="493"/>
      <c r="AG20" s="493"/>
      <c r="AH20" s="493"/>
      <c r="AI20" s="493"/>
      <c r="AJ20" s="493"/>
      <c r="AK20" s="493"/>
      <c r="AL20" s="493"/>
      <c r="AM20" s="493"/>
      <c r="AN20" s="493"/>
      <c r="AO20" s="493"/>
      <c r="AP20" s="493"/>
      <c r="AQ20" s="493"/>
      <c r="AR20" s="493"/>
      <c r="AS20" s="493"/>
      <c r="AT20" s="493"/>
      <c r="AU20" s="493"/>
      <c r="AV20" s="493"/>
      <c r="AW20" s="493"/>
      <c r="AX20" s="493"/>
      <c r="AY20" s="493"/>
      <c r="AZ20" s="493"/>
      <c r="BA20" s="493"/>
      <c r="BB20" s="493"/>
      <c r="BC20" s="493"/>
      <c r="BD20" s="493"/>
      <c r="BE20" s="493"/>
      <c r="BF20" s="493"/>
      <c r="BG20" s="493"/>
      <c r="BH20" s="493"/>
      <c r="BI20" s="493"/>
    </row>
    <row r="21" spans="1:61" ht="3" customHeight="1">
      <c r="A21" s="249"/>
      <c r="B21" s="249"/>
      <c r="C21" s="251"/>
      <c r="D21" s="251"/>
      <c r="E21" s="251"/>
      <c r="F21" s="251"/>
      <c r="G21" s="251"/>
      <c r="H21" s="251"/>
      <c r="I21" s="251"/>
      <c r="J21" s="251"/>
      <c r="K21" s="251"/>
      <c r="L21" s="249"/>
      <c r="M21" s="249"/>
      <c r="N21" s="251"/>
      <c r="O21" s="251"/>
      <c r="P21" s="251"/>
      <c r="Q21" s="251"/>
      <c r="R21" s="251"/>
      <c r="S21" s="251"/>
      <c r="T21" s="251"/>
      <c r="U21" s="251"/>
      <c r="V21" s="251"/>
      <c r="W21" s="251"/>
      <c r="X21" s="251"/>
      <c r="Y21" s="251"/>
      <c r="Z21" s="251"/>
      <c r="AA21" s="251"/>
      <c r="AB21" s="251"/>
      <c r="AC21" s="251"/>
      <c r="AD21" s="251"/>
      <c r="AE21" s="251"/>
      <c r="AF21" s="251"/>
      <c r="AG21" s="251"/>
      <c r="AH21" s="251"/>
      <c r="AI21" s="251"/>
      <c r="AJ21" s="249"/>
      <c r="AK21" s="249"/>
      <c r="AL21" s="249"/>
      <c r="AM21" s="249"/>
      <c r="AN21" s="249"/>
      <c r="AO21" s="249"/>
      <c r="AP21" s="249"/>
      <c r="AQ21" s="249"/>
      <c r="AR21" s="249"/>
      <c r="AS21" s="249"/>
      <c r="AT21" s="249"/>
      <c r="AU21" s="249"/>
      <c r="AV21" s="249"/>
      <c r="AW21" s="249"/>
      <c r="AX21" s="249"/>
      <c r="AY21" s="249"/>
      <c r="AZ21" s="249"/>
      <c r="BA21" s="249"/>
      <c r="BB21" s="249"/>
      <c r="BC21" s="249"/>
      <c r="BD21" s="249"/>
      <c r="BE21" s="249"/>
      <c r="BF21" s="249"/>
      <c r="BG21" s="249"/>
      <c r="BH21" s="249"/>
      <c r="BI21" s="249"/>
    </row>
    <row r="22" spans="1:61" ht="9" customHeight="1">
      <c r="A22" s="532">
        <v>1</v>
      </c>
      <c r="B22" s="532"/>
      <c r="C22" s="533" t="s">
        <v>786</v>
      </c>
      <c r="D22" s="533"/>
      <c r="E22" s="533"/>
      <c r="F22" s="533"/>
      <c r="G22" s="533"/>
      <c r="H22" s="533"/>
      <c r="I22" s="533"/>
      <c r="J22" s="533"/>
      <c r="K22" s="251"/>
      <c r="L22" s="534" t="s">
        <v>787</v>
      </c>
      <c r="M22" s="535"/>
      <c r="N22" s="535"/>
      <c r="O22" s="535"/>
      <c r="P22" s="535"/>
      <c r="Q22" s="535"/>
      <c r="R22" s="535"/>
      <c r="S22" s="535"/>
      <c r="T22" s="535"/>
      <c r="U22" s="535"/>
      <c r="V22" s="535"/>
      <c r="W22" s="535"/>
      <c r="X22" s="535"/>
      <c r="Y22" s="535"/>
      <c r="Z22" s="535"/>
      <c r="AA22" s="535"/>
      <c r="AB22" s="535"/>
      <c r="AC22" s="535"/>
      <c r="AD22" s="535"/>
      <c r="AE22" s="535"/>
      <c r="AF22" s="535"/>
      <c r="AG22" s="535"/>
      <c r="AH22" s="535"/>
      <c r="AI22" s="535"/>
      <c r="AJ22" s="535"/>
      <c r="AK22" s="535"/>
      <c r="AL22" s="535"/>
      <c r="AM22" s="535"/>
      <c r="AN22" s="535"/>
      <c r="AO22" s="535"/>
      <c r="AP22" s="535"/>
      <c r="AQ22" s="535"/>
      <c r="AR22" s="535"/>
      <c r="AS22" s="535"/>
      <c r="AT22" s="535"/>
      <c r="AU22" s="535"/>
      <c r="AV22" s="535"/>
      <c r="AW22" s="535"/>
      <c r="AX22" s="535"/>
      <c r="AY22" s="535"/>
      <c r="AZ22" s="535"/>
      <c r="BA22" s="535"/>
      <c r="BB22" s="535"/>
      <c r="BC22" s="535"/>
      <c r="BD22" s="535"/>
      <c r="BE22" s="535"/>
      <c r="BF22" s="535"/>
      <c r="BG22" s="535"/>
      <c r="BH22" s="535"/>
      <c r="BI22" s="536"/>
    </row>
    <row r="23" spans="1:61" ht="9" customHeight="1">
      <c r="A23" s="485">
        <v>2</v>
      </c>
      <c r="B23" s="486"/>
      <c r="C23" s="487" t="s">
        <v>110</v>
      </c>
      <c r="D23" s="487"/>
      <c r="E23" s="487"/>
      <c r="F23" s="487"/>
      <c r="G23" s="487"/>
      <c r="H23" s="487"/>
      <c r="I23" s="487"/>
      <c r="J23" s="487"/>
      <c r="K23" s="251"/>
      <c r="L23" s="270">
        <v>1</v>
      </c>
      <c r="M23" s="270">
        <v>1</v>
      </c>
      <c r="N23" s="270">
        <v>2</v>
      </c>
      <c r="O23" s="270">
        <v>1</v>
      </c>
      <c r="P23" s="270">
        <v>3</v>
      </c>
      <c r="Q23" s="268"/>
      <c r="R23" s="268"/>
      <c r="S23" s="268"/>
      <c r="T23" s="268"/>
      <c r="U23" s="268"/>
      <c r="V23" s="268"/>
      <c r="W23" s="268"/>
      <c r="X23" s="268"/>
      <c r="Y23" s="268"/>
      <c r="Z23" s="268"/>
      <c r="AA23" s="268"/>
      <c r="AB23" s="268"/>
      <c r="AC23" s="268"/>
      <c r="AD23" s="268"/>
      <c r="AE23" s="268"/>
      <c r="AF23" s="268"/>
      <c r="AG23" s="268"/>
      <c r="AH23" s="268"/>
      <c r="AI23" s="268"/>
      <c r="AJ23" s="268"/>
      <c r="AK23" s="268"/>
      <c r="AL23" s="268"/>
      <c r="AM23" s="268"/>
      <c r="AN23" s="268"/>
      <c r="AO23" s="268"/>
      <c r="AP23" s="268"/>
      <c r="AQ23" s="268"/>
      <c r="AR23" s="268"/>
      <c r="AS23" s="268"/>
      <c r="AT23" s="268"/>
      <c r="AU23" s="268"/>
      <c r="AV23" s="268"/>
      <c r="AW23" s="268"/>
      <c r="AX23" s="268"/>
      <c r="AY23" s="268"/>
      <c r="AZ23" s="268"/>
      <c r="BA23" s="268"/>
      <c r="BB23" s="268"/>
      <c r="BC23" s="268"/>
      <c r="BD23" s="268"/>
      <c r="BE23" s="268"/>
      <c r="BF23" s="268"/>
      <c r="BG23" s="268"/>
      <c r="BH23" s="268"/>
      <c r="BI23" s="268"/>
    </row>
    <row r="24" spans="1:61" ht="9" customHeight="1">
      <c r="A24" s="485">
        <v>3</v>
      </c>
      <c r="B24" s="486"/>
      <c r="C24" s="487" t="s">
        <v>767</v>
      </c>
      <c r="D24" s="487"/>
      <c r="E24" s="487"/>
      <c r="F24" s="487"/>
      <c r="G24" s="487"/>
      <c r="H24" s="487"/>
      <c r="I24" s="487"/>
      <c r="J24" s="487"/>
      <c r="K24" s="251"/>
      <c r="L24" s="270">
        <v>1</v>
      </c>
      <c r="M24" s="270">
        <v>1</v>
      </c>
      <c r="N24" s="270">
        <v>2</v>
      </c>
      <c r="O24" s="270">
        <v>1</v>
      </c>
      <c r="P24" s="270">
        <v>3</v>
      </c>
      <c r="Q24" s="268"/>
      <c r="R24" s="268"/>
      <c r="S24" s="268"/>
      <c r="T24" s="268"/>
      <c r="U24" s="268"/>
      <c r="V24" s="268"/>
      <c r="W24" s="268"/>
      <c r="X24" s="268"/>
      <c r="Y24" s="268"/>
      <c r="Z24" s="268"/>
      <c r="AA24" s="268"/>
      <c r="AB24" s="268"/>
      <c r="AC24" s="268"/>
      <c r="AD24" s="268"/>
      <c r="AE24" s="268"/>
      <c r="AF24" s="268"/>
      <c r="AG24" s="268"/>
      <c r="AH24" s="268"/>
      <c r="AI24" s="268"/>
      <c r="AJ24" s="268"/>
      <c r="AK24" s="268"/>
      <c r="AL24" s="268"/>
      <c r="AM24" s="268"/>
      <c r="AN24" s="268"/>
      <c r="AO24" s="268"/>
      <c r="AP24" s="268"/>
      <c r="AQ24" s="268"/>
      <c r="AR24" s="268"/>
      <c r="AS24" s="268"/>
      <c r="AT24" s="268"/>
      <c r="AU24" s="268"/>
      <c r="AV24" s="268"/>
      <c r="AW24" s="268"/>
      <c r="AX24" s="268"/>
      <c r="AY24" s="268"/>
      <c r="AZ24" s="268"/>
      <c r="BA24" s="268"/>
      <c r="BB24" s="268"/>
      <c r="BC24" s="268"/>
      <c r="BD24" s="268"/>
      <c r="BE24" s="268"/>
      <c r="BF24" s="268"/>
      <c r="BG24" s="268"/>
      <c r="BH24" s="268"/>
      <c r="BI24" s="268"/>
    </row>
    <row r="25" spans="1:61" ht="9" customHeight="1">
      <c r="A25" s="485">
        <v>4</v>
      </c>
      <c r="B25" s="486"/>
      <c r="C25" s="487" t="s">
        <v>119</v>
      </c>
      <c r="D25" s="487"/>
      <c r="E25" s="487"/>
      <c r="F25" s="487"/>
      <c r="G25" s="487"/>
      <c r="H25" s="487"/>
      <c r="I25" s="487"/>
      <c r="J25" s="487"/>
      <c r="K25" s="251"/>
      <c r="L25" s="270">
        <v>1</v>
      </c>
      <c r="M25" s="270">
        <v>1</v>
      </c>
      <c r="N25" s="270">
        <v>2</v>
      </c>
      <c r="O25" s="270">
        <v>1</v>
      </c>
      <c r="P25" s="270">
        <v>3</v>
      </c>
      <c r="Q25" s="268"/>
      <c r="R25" s="268"/>
      <c r="S25" s="268"/>
      <c r="T25" s="268"/>
      <c r="U25" s="268"/>
      <c r="V25" s="268"/>
      <c r="W25" s="268"/>
      <c r="X25" s="268"/>
      <c r="Y25" s="268"/>
      <c r="Z25" s="268"/>
      <c r="AA25" s="268"/>
      <c r="AB25" s="268"/>
      <c r="AC25" s="268"/>
      <c r="AD25" s="268"/>
      <c r="AE25" s="268"/>
      <c r="AF25" s="268"/>
      <c r="AG25" s="268"/>
      <c r="AH25" s="268"/>
      <c r="AI25" s="268"/>
      <c r="AJ25" s="268"/>
      <c r="AK25" s="268"/>
      <c r="AL25" s="268"/>
      <c r="AM25" s="268"/>
      <c r="AN25" s="268"/>
      <c r="AO25" s="268"/>
      <c r="AP25" s="268"/>
      <c r="AQ25" s="268"/>
      <c r="AR25" s="268"/>
      <c r="AS25" s="268"/>
      <c r="AT25" s="268"/>
      <c r="AU25" s="268"/>
      <c r="AV25" s="268"/>
      <c r="AW25" s="268"/>
      <c r="AX25" s="268"/>
      <c r="AY25" s="268"/>
      <c r="AZ25" s="268"/>
      <c r="BA25" s="268"/>
      <c r="BB25" s="268"/>
      <c r="BC25" s="268"/>
      <c r="BD25" s="268"/>
      <c r="BE25" s="268"/>
      <c r="BF25" s="268"/>
      <c r="BG25" s="268"/>
      <c r="BH25" s="268"/>
      <c r="BI25" s="268"/>
    </row>
    <row r="26" spans="1:61" ht="9" customHeight="1">
      <c r="A26" s="485">
        <v>5</v>
      </c>
      <c r="B26" s="486"/>
      <c r="C26" s="487" t="s">
        <v>768</v>
      </c>
      <c r="D26" s="487"/>
      <c r="E26" s="487"/>
      <c r="F26" s="487"/>
      <c r="G26" s="487"/>
      <c r="H26" s="487"/>
      <c r="I26" s="487"/>
      <c r="J26" s="487"/>
      <c r="K26" s="251"/>
      <c r="L26" s="270">
        <v>1</v>
      </c>
      <c r="M26" s="270">
        <v>1</v>
      </c>
      <c r="N26" s="270">
        <v>2</v>
      </c>
      <c r="O26" s="270">
        <v>1</v>
      </c>
      <c r="P26" s="270">
        <v>3</v>
      </c>
      <c r="Q26" s="268"/>
      <c r="R26" s="268"/>
      <c r="S26" s="268"/>
      <c r="T26" s="268"/>
      <c r="U26" s="268"/>
      <c r="V26" s="268"/>
      <c r="W26" s="268"/>
      <c r="X26" s="268"/>
      <c r="Y26" s="268"/>
      <c r="Z26" s="268"/>
      <c r="AA26" s="268"/>
      <c r="AB26" s="268"/>
      <c r="AC26" s="268"/>
      <c r="AD26" s="268"/>
      <c r="AE26" s="268"/>
      <c r="AF26" s="268"/>
      <c r="AG26" s="268"/>
      <c r="AH26" s="268"/>
      <c r="AI26" s="268"/>
      <c r="AJ26" s="268"/>
      <c r="AK26" s="268"/>
      <c r="AL26" s="268"/>
      <c r="AM26" s="268"/>
      <c r="AN26" s="268"/>
      <c r="AO26" s="268"/>
      <c r="AP26" s="268"/>
      <c r="AQ26" s="268"/>
      <c r="AR26" s="268"/>
      <c r="AS26" s="268"/>
      <c r="AT26" s="268"/>
      <c r="AU26" s="268"/>
      <c r="AV26" s="268"/>
      <c r="AW26" s="268"/>
      <c r="AX26" s="268"/>
      <c r="AY26" s="268"/>
      <c r="AZ26" s="268"/>
      <c r="BA26" s="268"/>
      <c r="BB26" s="268"/>
      <c r="BC26" s="268"/>
      <c r="BD26" s="268"/>
      <c r="BE26" s="268"/>
      <c r="BF26" s="268"/>
      <c r="BG26" s="268"/>
      <c r="BH26" s="268"/>
      <c r="BI26" s="268"/>
    </row>
    <row r="27" spans="1:61" ht="9" customHeight="1">
      <c r="A27" s="488">
        <v>6</v>
      </c>
      <c r="B27" s="488"/>
      <c r="C27" s="487" t="s">
        <v>769</v>
      </c>
      <c r="D27" s="487"/>
      <c r="E27" s="487"/>
      <c r="F27" s="487"/>
      <c r="G27" s="487"/>
      <c r="H27" s="487"/>
      <c r="I27" s="487"/>
      <c r="J27" s="487"/>
      <c r="K27" s="251"/>
      <c r="L27" s="270">
        <v>1</v>
      </c>
      <c r="M27" s="270">
        <v>1</v>
      </c>
      <c r="N27" s="270">
        <v>2</v>
      </c>
      <c r="O27" s="270">
        <v>1</v>
      </c>
      <c r="P27" s="270">
        <v>3</v>
      </c>
      <c r="Q27" s="268"/>
      <c r="R27" s="268"/>
      <c r="S27" s="268"/>
      <c r="T27" s="268"/>
      <c r="U27" s="268"/>
      <c r="V27" s="268"/>
      <c r="W27" s="268"/>
      <c r="X27" s="268"/>
      <c r="Y27" s="268"/>
      <c r="Z27" s="268"/>
      <c r="AA27" s="268"/>
      <c r="AB27" s="268"/>
      <c r="AC27" s="268"/>
      <c r="AD27" s="268"/>
      <c r="AE27" s="268"/>
      <c r="AF27" s="268"/>
      <c r="AG27" s="268"/>
      <c r="AH27" s="268"/>
      <c r="AI27" s="268"/>
      <c r="AJ27" s="268"/>
      <c r="AK27" s="268"/>
      <c r="AL27" s="268"/>
      <c r="AM27" s="268"/>
      <c r="AN27" s="268"/>
      <c r="AO27" s="268"/>
      <c r="AP27" s="268"/>
      <c r="AQ27" s="268"/>
      <c r="AR27" s="268"/>
      <c r="AS27" s="268"/>
      <c r="AT27" s="268"/>
      <c r="AU27" s="268"/>
      <c r="AV27" s="268"/>
      <c r="AW27" s="268"/>
      <c r="AX27" s="268"/>
      <c r="AY27" s="268"/>
      <c r="AZ27" s="268"/>
      <c r="BA27" s="268"/>
      <c r="BB27" s="268"/>
      <c r="BC27" s="268"/>
      <c r="BD27" s="268"/>
      <c r="BE27" s="268"/>
      <c r="BF27" s="268"/>
      <c r="BG27" s="268"/>
      <c r="BH27" s="268"/>
      <c r="BI27" s="268"/>
    </row>
    <row r="28" spans="1:61" ht="2.25" customHeight="1">
      <c r="A28" s="249"/>
      <c r="B28" s="249"/>
      <c r="C28" s="251"/>
      <c r="D28" s="251"/>
      <c r="E28" s="251"/>
      <c r="F28" s="251"/>
      <c r="G28" s="251"/>
      <c r="H28" s="251"/>
      <c r="I28" s="251"/>
      <c r="J28" s="251"/>
      <c r="K28" s="251"/>
      <c r="L28" s="249"/>
      <c r="M28" s="249"/>
      <c r="N28" s="249"/>
      <c r="O28" s="249"/>
      <c r="P28" s="249"/>
      <c r="Q28" s="249"/>
      <c r="R28" s="249"/>
      <c r="S28" s="249"/>
      <c r="T28" s="249"/>
      <c r="U28" s="249"/>
      <c r="V28" s="249"/>
      <c r="W28" s="249"/>
      <c r="X28" s="249"/>
      <c r="Y28" s="249"/>
      <c r="Z28" s="249"/>
      <c r="AA28" s="249"/>
      <c r="AB28" s="249"/>
      <c r="AC28" s="249"/>
      <c r="AD28" s="249"/>
      <c r="AE28" s="249"/>
      <c r="AF28" s="249"/>
      <c r="AG28" s="249"/>
      <c r="AH28" s="249"/>
      <c r="AI28" s="249"/>
      <c r="AJ28" s="249"/>
      <c r="AK28" s="249"/>
      <c r="AL28" s="249"/>
      <c r="AM28" s="249"/>
      <c r="AN28" s="249"/>
      <c r="AO28" s="249"/>
      <c r="AP28" s="249"/>
      <c r="AQ28" s="249"/>
      <c r="AR28" s="249"/>
      <c r="AS28" s="249"/>
      <c r="AT28" s="249"/>
      <c r="AU28" s="249"/>
      <c r="AV28" s="249"/>
      <c r="AW28" s="249"/>
      <c r="AX28" s="249"/>
      <c r="AY28" s="249"/>
      <c r="AZ28" s="249"/>
      <c r="BA28" s="249"/>
      <c r="BB28" s="249"/>
      <c r="BC28" s="249"/>
      <c r="BD28" s="249"/>
      <c r="BE28" s="249"/>
      <c r="BF28" s="249"/>
      <c r="BG28" s="249"/>
      <c r="BH28" s="249"/>
      <c r="BI28" s="249"/>
    </row>
    <row r="29" spans="1:61" ht="2.25" customHeight="1">
      <c r="A29" s="249"/>
      <c r="B29" s="249"/>
      <c r="C29" s="251"/>
      <c r="D29" s="251"/>
      <c r="E29" s="251"/>
      <c r="F29" s="251"/>
      <c r="G29" s="251"/>
      <c r="H29" s="251"/>
      <c r="I29" s="251"/>
      <c r="J29" s="251"/>
      <c r="K29" s="251"/>
      <c r="L29" s="249"/>
      <c r="M29" s="249"/>
      <c r="N29" s="249"/>
      <c r="O29" s="249"/>
      <c r="P29" s="249"/>
      <c r="Q29" s="249"/>
      <c r="R29" s="249"/>
      <c r="S29" s="249"/>
      <c r="T29" s="249"/>
      <c r="U29" s="249"/>
      <c r="V29" s="249"/>
      <c r="W29" s="249"/>
      <c r="X29" s="249"/>
      <c r="Y29" s="249"/>
      <c r="Z29" s="249"/>
      <c r="AA29" s="249"/>
      <c r="AB29" s="249"/>
      <c r="AC29" s="249"/>
      <c r="AD29" s="249"/>
      <c r="AE29" s="249"/>
      <c r="AF29" s="249"/>
      <c r="AG29" s="249"/>
      <c r="AH29" s="249"/>
      <c r="AI29" s="249"/>
      <c r="AJ29" s="249"/>
      <c r="AK29" s="249"/>
      <c r="AL29" s="249"/>
      <c r="AM29" s="249"/>
      <c r="AN29" s="249"/>
      <c r="AO29" s="249"/>
      <c r="AP29" s="249"/>
      <c r="AQ29" s="249"/>
      <c r="AR29" s="249"/>
      <c r="AS29" s="249"/>
      <c r="AT29" s="249"/>
      <c r="AU29" s="249"/>
      <c r="AV29" s="249"/>
      <c r="AW29" s="249"/>
      <c r="AX29" s="249"/>
      <c r="AY29" s="249"/>
      <c r="AZ29" s="249"/>
      <c r="BA29" s="249"/>
      <c r="BB29" s="249"/>
      <c r="BC29" s="249"/>
      <c r="BD29" s="249"/>
      <c r="BE29" s="249"/>
      <c r="BF29" s="249"/>
      <c r="BG29" s="249"/>
      <c r="BH29" s="249"/>
      <c r="BI29" s="249"/>
    </row>
    <row r="30" spans="1:61">
      <c r="A30" s="249"/>
      <c r="B30" s="249"/>
      <c r="C30" s="251"/>
      <c r="D30" s="251"/>
      <c r="E30" s="251"/>
      <c r="F30" s="251"/>
      <c r="G30" s="251"/>
      <c r="H30" s="251"/>
      <c r="I30" s="251"/>
      <c r="J30" s="251"/>
      <c r="K30" s="251"/>
      <c r="L30" s="249"/>
      <c r="M30" s="249"/>
      <c r="N30" s="531" t="s">
        <v>809</v>
      </c>
      <c r="O30" s="531"/>
      <c r="P30" s="531"/>
      <c r="Q30" s="531"/>
      <c r="R30" s="531"/>
      <c r="S30" s="531"/>
      <c r="T30" s="531"/>
      <c r="U30" s="531"/>
      <c r="V30" s="531"/>
      <c r="W30" s="531"/>
      <c r="X30" s="531"/>
      <c r="Y30" s="531"/>
      <c r="Z30" s="531"/>
      <c r="AA30" s="531"/>
      <c r="AB30" s="531"/>
      <c r="AC30" s="531"/>
      <c r="AD30" s="531"/>
      <c r="AE30" s="531"/>
      <c r="AF30" s="531"/>
      <c r="AG30" s="531"/>
      <c r="AH30" s="531"/>
      <c r="AI30" s="531"/>
      <c r="AJ30" s="531"/>
      <c r="AK30" s="531"/>
      <c r="AL30" s="531"/>
      <c r="AM30" s="531"/>
      <c r="AN30" s="531"/>
      <c r="AO30" s="531"/>
      <c r="AP30" s="531"/>
      <c r="AQ30" s="531"/>
      <c r="AR30" s="531"/>
      <c r="AS30" s="531"/>
      <c r="AT30" s="531"/>
      <c r="AU30" s="531"/>
      <c r="AV30" s="531"/>
      <c r="AW30" s="531"/>
      <c r="AX30" s="531"/>
      <c r="AY30" s="531"/>
      <c r="AZ30" s="531"/>
      <c r="BA30" s="531"/>
      <c r="BB30" s="531"/>
      <c r="BC30" s="531"/>
      <c r="BD30" s="531"/>
      <c r="BE30" s="531"/>
      <c r="BF30" s="531"/>
      <c r="BG30" s="531"/>
      <c r="BH30" s="531"/>
      <c r="BI30" s="531"/>
    </row>
    <row r="31" spans="1:61">
      <c r="A31" s="249"/>
      <c r="B31" s="249"/>
      <c r="C31" s="251"/>
      <c r="D31" s="251"/>
      <c r="E31" s="251"/>
      <c r="F31" s="251"/>
      <c r="G31" s="251"/>
      <c r="H31" s="251"/>
      <c r="I31" s="251"/>
      <c r="J31" s="251"/>
      <c r="K31" s="251"/>
      <c r="L31" s="249"/>
      <c r="M31" s="249"/>
      <c r="N31" s="530"/>
      <c r="O31" s="530"/>
      <c r="P31" s="530"/>
      <c r="Q31" s="530"/>
      <c r="R31" s="530"/>
      <c r="S31" s="530"/>
      <c r="T31" s="530"/>
      <c r="U31" s="530"/>
      <c r="V31" s="530"/>
      <c r="W31" s="530"/>
      <c r="X31" s="530"/>
      <c r="Y31" s="530"/>
      <c r="Z31" s="530"/>
      <c r="AA31" s="530"/>
      <c r="AB31" s="530"/>
      <c r="AC31" s="530"/>
      <c r="AD31" s="530"/>
      <c r="AE31" s="530"/>
      <c r="AF31" s="530"/>
      <c r="AG31" s="530"/>
      <c r="AH31" s="530"/>
      <c r="AI31" s="530"/>
      <c r="AJ31" s="530"/>
      <c r="AK31" s="530"/>
      <c r="AL31" s="530"/>
      <c r="AM31" s="530"/>
      <c r="AN31" s="530"/>
      <c r="AO31" s="530"/>
      <c r="AP31" s="530"/>
      <c r="AQ31" s="530"/>
      <c r="AR31" s="530"/>
      <c r="AS31" s="530"/>
      <c r="AT31" s="530"/>
      <c r="AU31" s="530"/>
      <c r="AV31" s="530"/>
      <c r="AW31" s="530"/>
      <c r="AX31" s="530"/>
      <c r="AY31" s="530"/>
      <c r="AZ31" s="530"/>
      <c r="BA31" s="530"/>
      <c r="BB31" s="530"/>
      <c r="BC31" s="530"/>
      <c r="BD31" s="530"/>
      <c r="BE31" s="530"/>
      <c r="BF31" s="530"/>
      <c r="BG31" s="530"/>
      <c r="BH31" s="530"/>
      <c r="BI31" s="530"/>
    </row>
    <row r="32" spans="1:61">
      <c r="A32" s="489" t="s">
        <v>810</v>
      </c>
      <c r="B32" s="490"/>
      <c r="C32" s="490"/>
      <c r="D32" s="490"/>
      <c r="E32" s="490"/>
      <c r="F32" s="490"/>
      <c r="G32" s="490"/>
      <c r="H32" s="490"/>
      <c r="I32" s="490"/>
      <c r="J32" s="491"/>
      <c r="K32" s="251"/>
      <c r="L32" s="249"/>
      <c r="M32" s="249"/>
      <c r="N32" s="529" t="s">
        <v>811</v>
      </c>
      <c r="O32" s="529"/>
      <c r="P32" s="529"/>
      <c r="Q32" s="529"/>
      <c r="R32" s="529" t="s">
        <v>812</v>
      </c>
      <c r="S32" s="529"/>
      <c r="T32" s="529"/>
      <c r="U32" s="529"/>
      <c r="V32" s="529" t="s">
        <v>813</v>
      </c>
      <c r="W32" s="529"/>
      <c r="X32" s="529"/>
      <c r="Y32" s="529"/>
      <c r="Z32" s="529" t="s">
        <v>814</v>
      </c>
      <c r="AA32" s="529"/>
      <c r="AB32" s="529"/>
      <c r="AC32" s="529"/>
      <c r="AD32" s="529" t="s">
        <v>815</v>
      </c>
      <c r="AE32" s="529"/>
      <c r="AF32" s="529"/>
      <c r="AG32" s="529"/>
      <c r="AH32" s="529" t="s">
        <v>816</v>
      </c>
      <c r="AI32" s="529"/>
      <c r="AJ32" s="529"/>
      <c r="AK32" s="529"/>
      <c r="AL32" s="529" t="s">
        <v>817</v>
      </c>
      <c r="AM32" s="529"/>
      <c r="AN32" s="529"/>
      <c r="AO32" s="529"/>
      <c r="AP32" s="529" t="s">
        <v>818</v>
      </c>
      <c r="AQ32" s="529"/>
      <c r="AR32" s="529"/>
      <c r="AS32" s="529"/>
      <c r="AT32" s="529" t="s">
        <v>819</v>
      </c>
      <c r="AU32" s="529"/>
      <c r="AV32" s="529"/>
      <c r="AW32" s="529"/>
      <c r="AX32" s="529" t="s">
        <v>820</v>
      </c>
      <c r="AY32" s="529"/>
      <c r="AZ32" s="529"/>
      <c r="BA32" s="529"/>
      <c r="BB32" s="529" t="s">
        <v>821</v>
      </c>
      <c r="BC32" s="529"/>
      <c r="BD32" s="529"/>
      <c r="BE32" s="529"/>
      <c r="BF32" s="529" t="s">
        <v>822</v>
      </c>
      <c r="BG32" s="529"/>
      <c r="BH32" s="529"/>
      <c r="BI32" s="529"/>
    </row>
    <row r="33" spans="1:61" ht="12.75" customHeight="1">
      <c r="A33" s="475" t="s">
        <v>823</v>
      </c>
      <c r="B33" s="476"/>
      <c r="C33" s="476"/>
      <c r="D33" s="476"/>
      <c r="E33" s="476"/>
      <c r="F33" s="476"/>
      <c r="G33" s="476"/>
      <c r="H33" s="476"/>
      <c r="I33" s="476"/>
      <c r="J33" s="477"/>
      <c r="K33" s="251"/>
      <c r="L33" s="478" t="s">
        <v>801</v>
      </c>
      <c r="M33" s="478"/>
      <c r="N33" s="528">
        <f>'PLE 3'!N27:Q27</f>
        <v>0.27912981264728037</v>
      </c>
      <c r="O33" s="528"/>
      <c r="P33" s="528"/>
      <c r="Q33" s="528"/>
      <c r="R33" s="528">
        <f>'PLE 3'!R27:U27</f>
        <v>0.32096130901414555</v>
      </c>
      <c r="S33" s="528"/>
      <c r="T33" s="528"/>
      <c r="U33" s="528"/>
      <c r="V33" s="528">
        <f>'PLE 3'!V27:Y27</f>
        <v>0.39990887833857403</v>
      </c>
      <c r="W33" s="528"/>
      <c r="X33" s="528"/>
      <c r="Y33" s="528"/>
      <c r="Z33" s="472"/>
      <c r="AA33" s="472"/>
      <c r="AB33" s="472"/>
      <c r="AC33" s="472"/>
      <c r="AD33" s="472"/>
      <c r="AE33" s="472"/>
      <c r="AF33" s="472"/>
      <c r="AG33" s="472"/>
      <c r="AH33" s="472"/>
      <c r="AI33" s="472"/>
      <c r="AJ33" s="472"/>
      <c r="AK33" s="472"/>
      <c r="AL33" s="472"/>
      <c r="AM33" s="472"/>
      <c r="AN33" s="472"/>
      <c r="AO33" s="472"/>
      <c r="AP33" s="472"/>
      <c r="AQ33" s="472"/>
      <c r="AR33" s="472"/>
      <c r="AS33" s="472"/>
      <c r="AT33" s="472"/>
      <c r="AU33" s="472"/>
      <c r="AV33" s="472"/>
      <c r="AW33" s="472"/>
      <c r="AX33" s="472"/>
      <c r="AY33" s="472"/>
      <c r="AZ33" s="472"/>
      <c r="BA33" s="472"/>
      <c r="BB33" s="472"/>
      <c r="BC33" s="472"/>
      <c r="BD33" s="472"/>
      <c r="BE33" s="472"/>
      <c r="BF33" s="472"/>
      <c r="BG33" s="472"/>
      <c r="BH33" s="472"/>
      <c r="BI33" s="472"/>
    </row>
    <row r="34" spans="1:61" ht="12.75" customHeight="1">
      <c r="A34" s="475"/>
      <c r="B34" s="476"/>
      <c r="C34" s="476"/>
      <c r="D34" s="476"/>
      <c r="E34" s="476"/>
      <c r="F34" s="476"/>
      <c r="G34" s="476"/>
      <c r="H34" s="476"/>
      <c r="I34" s="476"/>
      <c r="J34" s="477"/>
      <c r="K34" s="251"/>
      <c r="L34" s="473" t="s">
        <v>779</v>
      </c>
      <c r="M34" s="473"/>
      <c r="N34" s="527">
        <f>'PLE 3'!N28:Q28</f>
        <v>119559.24000000002</v>
      </c>
      <c r="O34" s="527"/>
      <c r="P34" s="527"/>
      <c r="Q34" s="527"/>
      <c r="R34" s="527">
        <f>'PLE 3'!R28:U28</f>
        <v>137476.86000000002</v>
      </c>
      <c r="S34" s="527"/>
      <c r="T34" s="527"/>
      <c r="U34" s="527"/>
      <c r="V34" s="527">
        <f>'PLE 3'!V28:Y28</f>
        <v>171292.35</v>
      </c>
      <c r="W34" s="527"/>
      <c r="X34" s="527"/>
      <c r="Y34" s="527"/>
      <c r="Z34" s="471"/>
      <c r="AA34" s="471"/>
      <c r="AB34" s="471"/>
      <c r="AC34" s="471"/>
      <c r="AD34" s="471"/>
      <c r="AE34" s="471"/>
      <c r="AF34" s="471"/>
      <c r="AG34" s="471"/>
      <c r="AH34" s="471"/>
      <c r="AI34" s="471"/>
      <c r="AJ34" s="471"/>
      <c r="AK34" s="471"/>
      <c r="AL34" s="471"/>
      <c r="AM34" s="471"/>
      <c r="AN34" s="471"/>
      <c r="AO34" s="471"/>
      <c r="AP34" s="471"/>
      <c r="AQ34" s="471"/>
      <c r="AR34" s="471"/>
      <c r="AS34" s="471"/>
      <c r="AT34" s="471"/>
      <c r="AU34" s="471"/>
      <c r="AV34" s="471"/>
      <c r="AW34" s="471"/>
      <c r="AX34" s="471"/>
      <c r="AY34" s="471"/>
      <c r="AZ34" s="471"/>
      <c r="BA34" s="471"/>
      <c r="BB34" s="471"/>
      <c r="BC34" s="471"/>
      <c r="BD34" s="471"/>
      <c r="BE34" s="471"/>
      <c r="BF34" s="471"/>
      <c r="BG34" s="471"/>
      <c r="BH34" s="471"/>
      <c r="BI34" s="471"/>
    </row>
    <row r="35" spans="1:61" ht="12.75" customHeight="1">
      <c r="A35" s="475" t="s">
        <v>802</v>
      </c>
      <c r="B35" s="476"/>
      <c r="C35" s="476"/>
      <c r="D35" s="476"/>
      <c r="E35" s="476"/>
      <c r="F35" s="476"/>
      <c r="G35" s="476"/>
      <c r="H35" s="476"/>
      <c r="I35" s="476"/>
      <c r="J35" s="477"/>
      <c r="K35" s="251"/>
      <c r="L35" s="478" t="s">
        <v>801</v>
      </c>
      <c r="M35" s="478"/>
      <c r="N35" s="528">
        <f>'PLE 3'!N29:Q29</f>
        <v>0.27912981264728037</v>
      </c>
      <c r="O35" s="528"/>
      <c r="P35" s="528"/>
      <c r="Q35" s="528"/>
      <c r="R35" s="528">
        <f>'PLE 3'!R29:U29</f>
        <v>0.60009112166142597</v>
      </c>
      <c r="S35" s="528"/>
      <c r="T35" s="528"/>
      <c r="U35" s="528"/>
      <c r="V35" s="528">
        <f>'PLE 3'!V29:Y29</f>
        <v>1</v>
      </c>
      <c r="W35" s="528"/>
      <c r="X35" s="528"/>
      <c r="Y35" s="528"/>
      <c r="Z35" s="472"/>
      <c r="AA35" s="472"/>
      <c r="AB35" s="472"/>
      <c r="AC35" s="472"/>
      <c r="AD35" s="472"/>
      <c r="AE35" s="472"/>
      <c r="AF35" s="472"/>
      <c r="AG35" s="472"/>
      <c r="AH35" s="472"/>
      <c r="AI35" s="472"/>
      <c r="AJ35" s="472"/>
      <c r="AK35" s="472"/>
      <c r="AL35" s="472"/>
      <c r="AM35" s="472"/>
      <c r="AN35" s="472"/>
      <c r="AO35" s="472"/>
      <c r="AP35" s="472"/>
      <c r="AQ35" s="472"/>
      <c r="AR35" s="472"/>
      <c r="AS35" s="472"/>
      <c r="AT35" s="472"/>
      <c r="AU35" s="472"/>
      <c r="AV35" s="472"/>
      <c r="AW35" s="472"/>
      <c r="AX35" s="472"/>
      <c r="AY35" s="472"/>
      <c r="AZ35" s="472"/>
      <c r="BA35" s="472"/>
      <c r="BB35" s="472"/>
      <c r="BC35" s="472"/>
      <c r="BD35" s="472"/>
      <c r="BE35" s="472"/>
      <c r="BF35" s="472"/>
      <c r="BG35" s="472"/>
      <c r="BH35" s="472"/>
      <c r="BI35" s="472"/>
    </row>
    <row r="36" spans="1:61" ht="12.75" customHeight="1">
      <c r="A36" s="475"/>
      <c r="B36" s="476"/>
      <c r="C36" s="476"/>
      <c r="D36" s="476"/>
      <c r="E36" s="476"/>
      <c r="F36" s="476"/>
      <c r="G36" s="476"/>
      <c r="H36" s="476"/>
      <c r="I36" s="476"/>
      <c r="J36" s="477"/>
      <c r="K36" s="251"/>
      <c r="L36" s="473" t="s">
        <v>779</v>
      </c>
      <c r="M36" s="473"/>
      <c r="N36" s="527">
        <f>'PLE 3'!N30:Q30</f>
        <v>119559.24000000002</v>
      </c>
      <c r="O36" s="527"/>
      <c r="P36" s="527"/>
      <c r="Q36" s="527"/>
      <c r="R36" s="527">
        <f>'PLE 3'!R30:U30</f>
        <v>257036.10000000003</v>
      </c>
      <c r="S36" s="527"/>
      <c r="T36" s="527"/>
      <c r="U36" s="527"/>
      <c r="V36" s="527">
        <f>'PLE 3'!V30:Y30</f>
        <v>428328.45000000007</v>
      </c>
      <c r="W36" s="527"/>
      <c r="X36" s="527"/>
      <c r="Y36" s="527"/>
      <c r="Z36" s="471"/>
      <c r="AA36" s="471"/>
      <c r="AB36" s="471"/>
      <c r="AC36" s="471"/>
      <c r="AD36" s="471"/>
      <c r="AE36" s="471"/>
      <c r="AF36" s="471"/>
      <c r="AG36" s="471"/>
      <c r="AH36" s="471"/>
      <c r="AI36" s="471"/>
      <c r="AJ36" s="471"/>
      <c r="AK36" s="471"/>
      <c r="AL36" s="471"/>
      <c r="AM36" s="471"/>
      <c r="AN36" s="471"/>
      <c r="AO36" s="471"/>
      <c r="AP36" s="471"/>
      <c r="AQ36" s="471"/>
      <c r="AR36" s="471"/>
      <c r="AS36" s="471"/>
      <c r="AT36" s="471"/>
      <c r="AU36" s="471"/>
      <c r="AV36" s="471"/>
      <c r="AW36" s="471"/>
      <c r="AX36" s="471"/>
      <c r="AY36" s="471"/>
      <c r="AZ36" s="471"/>
      <c r="BA36" s="471"/>
      <c r="BB36" s="471"/>
      <c r="BC36" s="471"/>
      <c r="BD36" s="471"/>
      <c r="BE36" s="471"/>
      <c r="BF36" s="471"/>
      <c r="BG36" s="471"/>
      <c r="BH36" s="471"/>
      <c r="BI36" s="471"/>
    </row>
    <row r="37" spans="1:61" ht="9.6" customHeight="1">
      <c r="A37" s="249"/>
      <c r="B37" s="249"/>
      <c r="C37" s="251"/>
      <c r="D37" s="251"/>
      <c r="E37" s="251"/>
      <c r="F37" s="251"/>
      <c r="G37" s="251"/>
      <c r="H37" s="251"/>
      <c r="I37" s="251"/>
      <c r="J37" s="251"/>
      <c r="K37" s="251"/>
      <c r="L37" s="249"/>
      <c r="M37" s="249"/>
      <c r="N37" s="249"/>
      <c r="O37" s="249"/>
      <c r="P37" s="249"/>
      <c r="Q37" s="249"/>
      <c r="R37" s="249"/>
      <c r="S37" s="249"/>
      <c r="T37" s="249"/>
      <c r="U37" s="249"/>
      <c r="V37" s="249"/>
      <c r="W37" s="249"/>
      <c r="X37" s="249"/>
      <c r="Y37" s="249"/>
      <c r="Z37" s="249"/>
      <c r="AA37" s="249"/>
      <c r="AB37" s="249"/>
      <c r="AC37" s="249"/>
      <c r="AD37" s="249"/>
      <c r="AE37" s="249"/>
      <c r="AF37" s="249"/>
      <c r="AG37" s="249"/>
      <c r="AH37" s="249"/>
      <c r="AI37" s="249"/>
      <c r="AJ37" s="249"/>
      <c r="AK37" s="249"/>
      <c r="AL37" s="249"/>
      <c r="AM37" s="249"/>
      <c r="AN37" s="249"/>
      <c r="AO37" s="249"/>
      <c r="AP37" s="249"/>
      <c r="AQ37" s="249"/>
      <c r="AR37" s="249"/>
      <c r="AS37" s="249"/>
      <c r="AT37" s="249"/>
      <c r="AU37" s="249"/>
      <c r="AV37" s="249"/>
      <c r="AW37" s="249"/>
      <c r="AX37" s="249"/>
      <c r="AY37" s="249"/>
      <c r="AZ37" s="249"/>
      <c r="BA37" s="249"/>
      <c r="BB37" s="249"/>
      <c r="BC37" s="249"/>
      <c r="BD37" s="249"/>
      <c r="BE37" s="249"/>
      <c r="BF37" s="249"/>
      <c r="BG37" s="249"/>
      <c r="BH37" s="249"/>
      <c r="BI37" s="249"/>
    </row>
    <row r="38" spans="1:61" ht="10.5" customHeight="1">
      <c r="A38" s="249"/>
      <c r="B38" s="249"/>
      <c r="C38" s="251"/>
      <c r="D38" s="251"/>
      <c r="E38" s="251"/>
      <c r="F38" s="251"/>
      <c r="G38" s="251"/>
      <c r="H38" s="251"/>
      <c r="I38" s="251"/>
      <c r="J38" s="251"/>
      <c r="K38" s="251"/>
      <c r="L38" s="251"/>
      <c r="M38" s="251"/>
      <c r="N38" s="526"/>
      <c r="O38" s="519"/>
      <c r="P38" s="519"/>
      <c r="Q38" s="519"/>
      <c r="R38" s="526"/>
      <c r="S38" s="519"/>
      <c r="T38" s="519"/>
      <c r="U38" s="519"/>
      <c r="V38" s="526"/>
      <c r="W38" s="519"/>
      <c r="X38" s="519"/>
      <c r="Y38" s="519"/>
      <c r="Z38" s="526"/>
      <c r="AA38" s="519"/>
      <c r="AB38" s="519"/>
      <c r="AC38" s="519"/>
      <c r="AD38" s="519"/>
      <c r="AE38" s="519"/>
      <c r="AF38" s="519"/>
      <c r="AG38" s="519"/>
      <c r="AH38" s="251"/>
      <c r="AI38" s="251"/>
      <c r="AJ38" s="249"/>
      <c r="AK38" s="249"/>
      <c r="AL38" s="249"/>
      <c r="AM38" s="249"/>
      <c r="AN38" s="249"/>
      <c r="AO38" s="249"/>
      <c r="AP38" s="249"/>
      <c r="AQ38" s="249"/>
      <c r="AR38" s="249"/>
      <c r="AS38" s="249"/>
      <c r="AT38" s="249"/>
      <c r="AU38" s="249"/>
      <c r="AV38" s="249"/>
      <c r="AW38" s="249"/>
      <c r="AX38" s="249"/>
      <c r="AY38" s="249"/>
      <c r="AZ38" s="249"/>
      <c r="BA38" s="249"/>
      <c r="BB38" s="249"/>
      <c r="BC38" s="249"/>
      <c r="BD38" s="249"/>
      <c r="BE38" s="249"/>
      <c r="BF38" s="249"/>
      <c r="BG38" s="249"/>
      <c r="BH38" s="249"/>
      <c r="BI38" s="249"/>
    </row>
  </sheetData>
  <mergeCells count="138">
    <mergeCell ref="A1:BI1"/>
    <mergeCell ref="BE3:BI4"/>
    <mergeCell ref="A6:F6"/>
    <mergeCell ref="G6:L6"/>
    <mergeCell ref="M6:T6"/>
    <mergeCell ref="U6:AC6"/>
    <mergeCell ref="AD6:AN6"/>
    <mergeCell ref="AO6:BA6"/>
    <mergeCell ref="BB6:BI6"/>
    <mergeCell ref="BB7:BI7"/>
    <mergeCell ref="A9:T9"/>
    <mergeCell ref="U9:AC9"/>
    <mergeCell ref="AD9:AN9"/>
    <mergeCell ref="AO9:BI9"/>
    <mergeCell ref="A10:T10"/>
    <mergeCell ref="U10:AC10"/>
    <mergeCell ref="AD10:AN10"/>
    <mergeCell ref="AO10:BI10"/>
    <mergeCell ref="A7:F7"/>
    <mergeCell ref="G7:L7"/>
    <mergeCell ref="M7:T7"/>
    <mergeCell ref="U7:AC7"/>
    <mergeCell ref="AD7:AN7"/>
    <mergeCell ref="AO7:BA7"/>
    <mergeCell ref="AH16:AK16"/>
    <mergeCell ref="AP16:AZ16"/>
    <mergeCell ref="BE16:BI16"/>
    <mergeCell ref="A19:B20"/>
    <mergeCell ref="C19:J20"/>
    <mergeCell ref="L20:BI20"/>
    <mergeCell ref="A12:F12"/>
    <mergeCell ref="G12:T12"/>
    <mergeCell ref="U12:AC12"/>
    <mergeCell ref="AD12:BA12"/>
    <mergeCell ref="BB12:BI12"/>
    <mergeCell ref="A13:F13"/>
    <mergeCell ref="G13:T13"/>
    <mergeCell ref="U13:AC13"/>
    <mergeCell ref="AD13:BA13"/>
    <mergeCell ref="BB13:BI13"/>
    <mergeCell ref="A25:B25"/>
    <mergeCell ref="C25:J25"/>
    <mergeCell ref="A26:B26"/>
    <mergeCell ref="C26:J26"/>
    <mergeCell ref="A27:B27"/>
    <mergeCell ref="C27:J27"/>
    <mergeCell ref="A22:B22"/>
    <mergeCell ref="C22:J22"/>
    <mergeCell ref="L22:BI22"/>
    <mergeCell ref="A23:B23"/>
    <mergeCell ref="C23:J23"/>
    <mergeCell ref="A24:B24"/>
    <mergeCell ref="C24:J24"/>
    <mergeCell ref="A32:J32"/>
    <mergeCell ref="N32:Q32"/>
    <mergeCell ref="R32:U32"/>
    <mergeCell ref="V32:Y32"/>
    <mergeCell ref="Z32:AC32"/>
    <mergeCell ref="AD32:AG32"/>
    <mergeCell ref="AH32:AK32"/>
    <mergeCell ref="N30:BI30"/>
    <mergeCell ref="N31:Q31"/>
    <mergeCell ref="R31:U31"/>
    <mergeCell ref="V31:Y31"/>
    <mergeCell ref="Z31:AC31"/>
    <mergeCell ref="AD31:AG31"/>
    <mergeCell ref="AH31:AK31"/>
    <mergeCell ref="AL31:AO31"/>
    <mergeCell ref="AP31:AS31"/>
    <mergeCell ref="AT31:AW31"/>
    <mergeCell ref="AL32:AO32"/>
    <mergeCell ref="AP32:AS32"/>
    <mergeCell ref="AT32:AW32"/>
    <mergeCell ref="AX32:BA32"/>
    <mergeCell ref="BB32:BE32"/>
    <mergeCell ref="BF32:BI32"/>
    <mergeCell ref="AX31:BA31"/>
    <mergeCell ref="BB31:BE31"/>
    <mergeCell ref="BF31:BI31"/>
    <mergeCell ref="BB33:BE33"/>
    <mergeCell ref="BF33:BI33"/>
    <mergeCell ref="L34:M34"/>
    <mergeCell ref="N34:Q34"/>
    <mergeCell ref="R34:U34"/>
    <mergeCell ref="V34:Y34"/>
    <mergeCell ref="Z34:AC34"/>
    <mergeCell ref="AD34:AG34"/>
    <mergeCell ref="AH34:AK34"/>
    <mergeCell ref="AL34:AO34"/>
    <mergeCell ref="AD33:AG33"/>
    <mergeCell ref="AH33:AK33"/>
    <mergeCell ref="AL33:AO33"/>
    <mergeCell ref="AP33:AS33"/>
    <mergeCell ref="AT33:AW33"/>
    <mergeCell ref="AX33:BA33"/>
    <mergeCell ref="L33:M33"/>
    <mergeCell ref="N33:Q33"/>
    <mergeCell ref="R33:U33"/>
    <mergeCell ref="V33:Y33"/>
    <mergeCell ref="Z33:AC33"/>
    <mergeCell ref="AP34:AS34"/>
    <mergeCell ref="AT34:AW34"/>
    <mergeCell ref="AX34:BA34"/>
    <mergeCell ref="BB34:BE34"/>
    <mergeCell ref="BF34:BI34"/>
    <mergeCell ref="A35:J36"/>
    <mergeCell ref="L35:M35"/>
    <mergeCell ref="N35:Q35"/>
    <mergeCell ref="R35:U35"/>
    <mergeCell ref="V35:Y35"/>
    <mergeCell ref="A33:J34"/>
    <mergeCell ref="BB36:BE36"/>
    <mergeCell ref="BF36:BI36"/>
    <mergeCell ref="AX35:BA35"/>
    <mergeCell ref="BB35:BE35"/>
    <mergeCell ref="BF35:BI35"/>
    <mergeCell ref="L36:M36"/>
    <mergeCell ref="N36:Q36"/>
    <mergeCell ref="R36:U36"/>
    <mergeCell ref="V36:Y36"/>
    <mergeCell ref="Z36:AC36"/>
    <mergeCell ref="AD36:AG36"/>
    <mergeCell ref="AH36:AK36"/>
    <mergeCell ref="Z35:AC35"/>
    <mergeCell ref="AD35:AG35"/>
    <mergeCell ref="AH35:AK35"/>
    <mergeCell ref="AL35:AO35"/>
    <mergeCell ref="AP35:AS35"/>
    <mergeCell ref="AT35:AW35"/>
    <mergeCell ref="N38:Q38"/>
    <mergeCell ref="R38:U38"/>
    <mergeCell ref="V38:Y38"/>
    <mergeCell ref="Z38:AC38"/>
    <mergeCell ref="AD38:AG38"/>
    <mergeCell ref="AL36:AO36"/>
    <mergeCell ref="AP36:AS36"/>
    <mergeCell ref="AT36:AW36"/>
    <mergeCell ref="AX36:BA36"/>
  </mergeCells>
  <conditionalFormatting sqref="M24:M27">
    <cfRule type="expression" dxfId="9" priority="10" stopIfTrue="1">
      <formula>INDEX(ValoresPorEvento,$B24,M$38)=0</formula>
    </cfRule>
  </conditionalFormatting>
  <conditionalFormatting sqref="P24:BI27">
    <cfRule type="expression" dxfId="8" priority="9" stopIfTrue="1">
      <formula>INDEX(ValoresPorEvento,$B24,P$38)=0</formula>
    </cfRule>
  </conditionalFormatting>
  <conditionalFormatting sqref="L23:M23">
    <cfRule type="expression" dxfId="7" priority="8" stopIfTrue="1">
      <formula>INDEX(ValoresPorEvento,$B23,L$38)=0</formula>
    </cfRule>
  </conditionalFormatting>
  <conditionalFormatting sqref="P23:BI23">
    <cfRule type="expression" dxfId="6" priority="7" stopIfTrue="1">
      <formula>INDEX(ValoresPorEvento,$B23,P$38)=0</formula>
    </cfRule>
  </conditionalFormatting>
  <conditionalFormatting sqref="L23:P27">
    <cfRule type="expression" dxfId="5" priority="6" stopIfTrue="1">
      <formula>INDEX(ValoresPorEvento,$B23,L$38)=0</formula>
    </cfRule>
  </conditionalFormatting>
  <conditionalFormatting sqref="N23">
    <cfRule type="expression" dxfId="4" priority="5" stopIfTrue="1">
      <formula>INDEX(ValoresPorEvento,$B23,N$38)=0</formula>
    </cfRule>
  </conditionalFormatting>
  <conditionalFormatting sqref="L24">
    <cfRule type="expression" dxfId="3" priority="4" stopIfTrue="1">
      <formula>INDEX(ValoresPorEvento,$B24,L$38)=0</formula>
    </cfRule>
  </conditionalFormatting>
  <conditionalFormatting sqref="N26:N27">
    <cfRule type="expression" dxfId="2" priority="3" stopIfTrue="1">
      <formula>INDEX(ValoresPorEvento,$B26,N$38)=0</formula>
    </cfRule>
  </conditionalFormatting>
  <conditionalFormatting sqref="L25:L27">
    <cfRule type="expression" dxfId="1" priority="2" stopIfTrue="1">
      <formula>INDEX(ValoresPorEvento,$B25,L$38)=0</formula>
    </cfRule>
  </conditionalFormatting>
  <conditionalFormatting sqref="O23:O24">
    <cfRule type="expression" dxfId="0" priority="1" stopIfTrue="1">
      <formula>INDEX(ValoresPorEvento,$B23,O$38)=0</formula>
    </cfRule>
  </conditionalFormatting>
  <dataValidations count="2">
    <dataValidation type="whole" allowBlank="1" showInputMessage="1" showErrorMessage="1" error="É permitido digitar em eventos que não sejam nulos, com número de período compatível com o número de meses exibido no cronograma. (Botão Adicionar Ano)" sqref="L23:BI27" xr:uid="{00000000-0002-0000-0A00-000000000000}">
      <formula1>1</formula1>
      <formula2>IF(INDEX(ValoresPorEvento,$B23,L$38)=0,0,$BD$26)</formula2>
    </dataValidation>
    <dataValidation type="textLength" operator="lessThan" showInputMessage="1" error="Digite a data de medição nas colunas de medição à direita &gt;&gt;&gt;" prompt="Digite a data de medição abaixo dos eventos" sqref="AP16:AZ16" xr:uid="{00000000-0002-0000-0A00-000001000000}">
      <formula1>0</formula1>
    </dataValidation>
  </dataValidations>
  <pageMargins left="0.21" right="0.34" top="1.1399999999999999" bottom="0.95" header="0.24" footer="0.2"/>
  <pageSetup paperSize="9" scale="86" fitToHeight="0" orientation="landscape" r:id="rId1"/>
  <headerFooter>
    <oddHeader>&amp;C&amp;G</oddHeader>
    <oddFooter>&amp;L&amp;G&amp;R&amp;9Página &amp;P de &amp;N</oddFoot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5" name="Spinner 1">
              <controlPr defaultSize="0" print="0" autoPict="0">
                <anchor moveWithCells="1" sizeWithCells="1">
                  <from>
                    <xdr:col>60</xdr:col>
                    <xdr:colOff>0</xdr:colOff>
                    <xdr:row>15</xdr:row>
                    <xdr:rowOff>0</xdr:rowOff>
                  </from>
                  <to>
                    <xdr:col>61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15</vt:i4>
      </vt:variant>
    </vt:vector>
  </HeadingPairs>
  <TitlesOfParts>
    <vt:vector size="26" baseType="lpstr">
      <vt:lpstr>DRENAGEM PLUVIAL</vt:lpstr>
      <vt:lpstr>MEMORIA DE CALCULO</vt:lpstr>
      <vt:lpstr>COTAÇÃO PISO TATIL</vt:lpstr>
      <vt:lpstr>ORÇ</vt:lpstr>
      <vt:lpstr>CPU</vt:lpstr>
      <vt:lpstr>BDI</vt:lpstr>
      <vt:lpstr>ES</vt:lpstr>
      <vt:lpstr>PLE 1</vt:lpstr>
      <vt:lpstr>PLE 2</vt:lpstr>
      <vt:lpstr>PLE 3</vt:lpstr>
      <vt:lpstr>PLE 4</vt:lpstr>
      <vt:lpstr>BDI!Area_de_impressao</vt:lpstr>
      <vt:lpstr>'COTAÇÃO PISO TATIL'!Area_de_impressao</vt:lpstr>
      <vt:lpstr>'DRENAGEM PLUVIAL'!Area_de_impressao</vt:lpstr>
      <vt:lpstr>ES!Area_de_impressao</vt:lpstr>
      <vt:lpstr>'MEMORIA DE CALCULO'!Area_de_impressao</vt:lpstr>
      <vt:lpstr>ORÇ!Area_de_impressao</vt:lpstr>
      <vt:lpstr>'PLE 1'!Area_de_impressao</vt:lpstr>
      <vt:lpstr>'PLE 2'!Area_de_impressao</vt:lpstr>
      <vt:lpstr>'PLE 3'!Area_de_impressao</vt:lpstr>
      <vt:lpstr>'PLE 4'!Area_de_impressao</vt:lpstr>
      <vt:lpstr>CPU!Titulos_de_impressao</vt:lpstr>
      <vt:lpstr>'MEMORIA DE CALCULO'!Titulos_de_impressao</vt:lpstr>
      <vt:lpstr>ORÇ!Titulos_de_impressao</vt:lpstr>
      <vt:lpstr>'PLE 1'!Titulos_de_impressao</vt:lpstr>
      <vt:lpstr>'PLE 2'!Titulos_de_impressao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JB Engenharia</cp:lastModifiedBy>
  <cp:revision>0</cp:revision>
  <cp:lastPrinted>2025-05-12T04:15:47Z</cp:lastPrinted>
  <dcterms:created xsi:type="dcterms:W3CDTF">2019-05-22T11:40:50Z</dcterms:created>
  <dcterms:modified xsi:type="dcterms:W3CDTF">2025-09-18T16:28:44Z</dcterms:modified>
</cp:coreProperties>
</file>